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640" windowHeight="5820" tabRatio="937" firstSheet="1" activeTab="1"/>
  </bookViews>
  <sheets>
    <sheet name="Instructivo" sheetId="1" r:id="rId1"/>
    <sheet name="Portada" sheetId="2" r:id="rId2"/>
    <sheet name="I. Monitoreo Financiero" sheetId="3" r:id="rId3"/>
    <sheet name="II. Progreso de Productos" sheetId="4" r:id="rId4"/>
    <sheet name="III. Beneficiarios" sheetId="5" r:id="rId5"/>
    <sheet name="IV. Evaluación Descriptiva" sheetId="6" r:id="rId6"/>
    <sheet name="Cuentas " sheetId="7" state="hidden" r:id="rId7"/>
    <sheet name="IV. Riesgos" sheetId="8" r:id="rId8"/>
    <sheet name="V. Inventario" sheetId="9" r:id="rId9"/>
    <sheet name="Sheet1" sheetId="10" r:id="rId10"/>
    <sheet name="Sheet2" sheetId="11" r:id="rId11"/>
  </sheets>
  <definedNames>
    <definedName name="AGENCIA">#REF!</definedName>
    <definedName name="Cuenta" localSheetId="6">'Cuentas '!$B$1:$C$23</definedName>
    <definedName name="CUENTA">#REF!</definedName>
    <definedName name="CUENTAS">#REF!</definedName>
    <definedName name="Donor" localSheetId="6">'Cuentas '!$G$1:$G$6</definedName>
    <definedName name="DONOR">#REF!</definedName>
    <definedName name="Fondo" localSheetId="6">'Cuentas '!$E$1:$E$18</definedName>
    <definedName name="Fondo">#REF!</definedName>
    <definedName name="FUND">#REF!</definedName>
    <definedName name="_xlnm.Print_Area" localSheetId="6">'Cuentas '!$A$1:$I$24</definedName>
    <definedName name="_xlnm.Print_Area" localSheetId="4">'III. Beneficiarios'!$A$1:$D$12</definedName>
    <definedName name="_xlnm.Print_Area" localSheetId="5">'IV. Evaluación Descriptiva'!$A$1:$J$12</definedName>
    <definedName name="_xlnm.Print_Area" localSheetId="7">'IV. Riesgos'!$A$1:$K$27</definedName>
    <definedName name="_xlnm.Print_Area" localSheetId="1">'Portada'!$A$1:$I$42</definedName>
  </definedNames>
  <calcPr fullCalcOnLoad="1"/>
</workbook>
</file>

<file path=xl/comments3.xml><?xml version="1.0" encoding="utf-8"?>
<comments xmlns="http://schemas.openxmlformats.org/spreadsheetml/2006/main">
  <authors>
    <author>PNUD</author>
  </authors>
  <commentList>
    <comment ref="E5" authorId="0">
      <text>
        <r>
          <rPr>
            <b/>
            <sz val="8"/>
            <rFont val="Tahoma"/>
            <family val="2"/>
          </rPr>
          <t>PNUD:</t>
        </r>
        <r>
          <rPr>
            <sz val="8"/>
            <rFont val="Tahoma"/>
            <family val="2"/>
          </rPr>
          <t xml:space="preserve">
Escoger el No. de cuenta.  No elegir la descripción.</t>
        </r>
      </text>
    </comment>
  </commentList>
</comments>
</file>

<file path=xl/comments4.xml><?xml version="1.0" encoding="utf-8"?>
<comments xmlns="http://schemas.openxmlformats.org/spreadsheetml/2006/main">
  <authors>
    <author>PNUD</author>
  </authors>
  <commentList>
    <comment ref="E6" authorId="0">
      <text>
        <r>
          <rPr>
            <b/>
            <sz val="8"/>
            <rFont val="Tahoma"/>
            <family val="2"/>
          </rPr>
          <t>PNUD:</t>
        </r>
        <r>
          <rPr>
            <sz val="8"/>
            <rFont val="Tahoma"/>
            <family val="2"/>
          </rPr>
          <t xml:space="preserve">
% de avance acumulado</t>
        </r>
      </text>
    </comment>
    <comment ref="F6" authorId="0">
      <text>
        <r>
          <rPr>
            <b/>
            <sz val="8"/>
            <rFont val="Tahoma"/>
            <family val="2"/>
          </rPr>
          <t>PNUD:</t>
        </r>
        <r>
          <rPr>
            <sz val="8"/>
            <rFont val="Tahoma"/>
            <family val="2"/>
          </rPr>
          <t xml:space="preserve">
% de avance acumulado</t>
        </r>
      </text>
    </comment>
    <comment ref="G6" authorId="0">
      <text>
        <r>
          <rPr>
            <b/>
            <sz val="8"/>
            <rFont val="Tahoma"/>
            <family val="2"/>
          </rPr>
          <t>PNUD:</t>
        </r>
        <r>
          <rPr>
            <sz val="8"/>
            <rFont val="Tahoma"/>
            <family val="2"/>
          </rPr>
          <t xml:space="preserve">
% de avance acumulado</t>
        </r>
      </text>
    </comment>
    <comment ref="H6" authorId="0">
      <text>
        <r>
          <rPr>
            <b/>
            <sz val="8"/>
            <rFont val="Tahoma"/>
            <family val="2"/>
          </rPr>
          <t>PNUD:</t>
        </r>
        <r>
          <rPr>
            <sz val="8"/>
            <rFont val="Tahoma"/>
            <family val="2"/>
          </rPr>
          <t xml:space="preserve">
% de avance acumulado</t>
        </r>
      </text>
    </comment>
  </commentList>
</comments>
</file>

<file path=xl/sharedStrings.xml><?xml version="1.0" encoding="utf-8"?>
<sst xmlns="http://schemas.openxmlformats.org/spreadsheetml/2006/main" count="604" uniqueCount="326">
  <si>
    <t>Fecha:</t>
  </si>
  <si>
    <t>Por la dirección del programa o proyecto:</t>
  </si>
  <si>
    <t>Programa de las Naciones Unidas para el Desarrollo</t>
  </si>
  <si>
    <t>Código del Proyecto</t>
  </si>
  <si>
    <t>Nombre del Proyecto</t>
  </si>
  <si>
    <t>Productos</t>
  </si>
  <si>
    <t>Cargo:</t>
  </si>
  <si>
    <t xml:space="preserve">Nombre:                           </t>
  </si>
  <si>
    <t>Firma:</t>
  </si>
  <si>
    <t>LECCIONES APRENDIDAS</t>
  </si>
  <si>
    <t>ESTRATEGIA DE ALIANZAS</t>
  </si>
  <si>
    <t>Describa la estrategia de alianzas del proyecto durante este periodo</t>
  </si>
  <si>
    <t>Indicadores</t>
  </si>
  <si>
    <t xml:space="preserve">INFORME ANUAL DE PROYECTO </t>
  </si>
  <si>
    <t>Meta Anual</t>
  </si>
  <si>
    <t>INSTRUCTIVO</t>
  </si>
  <si>
    <t>Generalidades:</t>
  </si>
  <si>
    <t>Contenido y Formato</t>
  </si>
  <si>
    <t>Portada</t>
  </si>
  <si>
    <t>a</t>
  </si>
  <si>
    <t>Avance Acumulado</t>
  </si>
  <si>
    <t>Observaciones</t>
  </si>
  <si>
    <t>Este cuadro deberá ser ajustado según el número productos que tenga cada proyecto.</t>
  </si>
  <si>
    <t>PRODUCTOS</t>
  </si>
  <si>
    <t>FIRMA</t>
  </si>
  <si>
    <t>Firma: el informe debe ser firmado por el coordinador del proyecto.</t>
  </si>
  <si>
    <t>En la columna de indicadores se colocarán para cada producto los indicadores que son utilizados para medir el avance o progreso de los productos. Los proyectos nuevos deben usar los indicador de la matriz de monitoreo que aparece en el documento de proyecto. En el resto de los proyectos, si hay dificultades pueden contactar a el Oficial u Oficial Auxiliar de Programa.</t>
  </si>
  <si>
    <t>Luego se detallará por cada producto la población objetivo planeada y la población real beneficiada durante los dos primeros trimestres del año. Los beneficiaros deben ser lo más específicos y desagregados posibles. Por ejemplo: 20,150 personas del distrito de Bugaba, 11,350 mujeres y 8,800 hombres. Podría también agregar en número de familias beneficiadas.</t>
  </si>
  <si>
    <t>El IAP consta de una página de portada, y cuatro secciones que detallamos y explicamos a continuación:</t>
  </si>
  <si>
    <t>Período del Informe: se refiere el período exacto que abarca el reporte. En el caso de los proyectos que iniciaron en este año, el reporte abarcará desde el inicio del proyecto hasta el 31 de Diciembre del año en curso</t>
  </si>
  <si>
    <t>En la primera columna del cuadro se deberán escribir los productos esperados.</t>
  </si>
  <si>
    <t>La última columna de total anual y de % de ejecución financiera se actualizarán automáticamente ya que la fórmula está programada en excel.</t>
  </si>
  <si>
    <t>En la primera columna del cuadro se deberán escribir los productos esperados</t>
  </si>
  <si>
    <t>Sección I: Monitoreo Financiero</t>
  </si>
  <si>
    <t>Sección II: Progreso de Productos</t>
  </si>
  <si>
    <t>Sección III: Beneficiarios Identificados</t>
  </si>
  <si>
    <t>Sección IV: Evaluación Descriptiva</t>
  </si>
  <si>
    <t>Este cuadro deberá ser ajustado según el número productos que tenga cada proyecto y según la cantidad de cuentas presupuestarias que presupueste cada proyecto por producto.</t>
  </si>
  <si>
    <t>Fondo</t>
  </si>
  <si>
    <t>Donor</t>
  </si>
  <si>
    <t>SUBTOTAL PRODUCTO</t>
  </si>
  <si>
    <t>TOTAL DEL PROYECTO</t>
  </si>
  <si>
    <t>SECCIÓN I:  MONITOREO FINANCIERO</t>
  </si>
  <si>
    <t>Productos (ACTIVITIES en ATLAS)</t>
  </si>
  <si>
    <t>Presupuesto</t>
  </si>
  <si>
    <t>Ejecutado Real</t>
  </si>
  <si>
    <t>SECCIÓN III: BENEFICIARIOS</t>
  </si>
  <si>
    <t>% DE COBERTURA</t>
  </si>
  <si>
    <t>El % de cobertura se refiere a la división entre los beneficiarios reales y los beneficiarios previstos, multiplicado por 100</t>
  </si>
  <si>
    <t>Sección V: Inventario Físico</t>
  </si>
  <si>
    <t>Ubicación</t>
  </si>
  <si>
    <t>Año Anterior</t>
  </si>
  <si>
    <t>11888 (CO-FIN CS)</t>
  </si>
  <si>
    <t>01070 (GOVT)</t>
  </si>
  <si>
    <t>0629 (PAN-GOVT)</t>
  </si>
  <si>
    <t>40000 (TRAC)</t>
  </si>
  <si>
    <t>00361(UNDP PANAMA)</t>
  </si>
  <si>
    <t>30011 (BM1)</t>
  </si>
  <si>
    <t>30012 (BM2)</t>
  </si>
  <si>
    <t>30013 (BM3)</t>
  </si>
  <si>
    <t>30014 (BM4)</t>
  </si>
  <si>
    <t>30015 (BM5)</t>
  </si>
  <si>
    <t>30021 (BID1)</t>
  </si>
  <si>
    <t>30022 (BID2)</t>
  </si>
  <si>
    <t>30023 (BID3)</t>
  </si>
  <si>
    <t>30024 (BID4)</t>
  </si>
  <si>
    <t>30025 (BID5)</t>
  </si>
  <si>
    <t>30071 (GOB1)</t>
  </si>
  <si>
    <t>30072 (GOB2)</t>
  </si>
  <si>
    <t>30073 (GOB3)</t>
  </si>
  <si>
    <t>30074 (GOB4)</t>
  </si>
  <si>
    <t>30075 (GOB5)</t>
  </si>
  <si>
    <t>62000 (GEF)</t>
  </si>
  <si>
    <t>00012 (UNDP)</t>
  </si>
  <si>
    <t>000057 (PAN-ANAM)</t>
  </si>
  <si>
    <t>10003 (GEF)</t>
  </si>
  <si>
    <t>63080 (MPU)</t>
  </si>
  <si>
    <t>10009 (MPU)</t>
  </si>
  <si>
    <t>Cuenta de Presupuesto</t>
  </si>
  <si>
    <t xml:space="preserve">Equivalencia en Español </t>
  </si>
  <si>
    <t>Agencia de Implementación</t>
  </si>
  <si>
    <t>Consultores Internacionales (Personal técnicos, asistencia puntual, personal de soporte y asesoria)</t>
  </si>
  <si>
    <t>Consultores Locales (Personal técnicos, asistencia puntual, Personal permanente en el proyecto)</t>
  </si>
  <si>
    <t>Contratos de Personal Administrativo</t>
  </si>
  <si>
    <t>Viajes , Viáticos</t>
  </si>
  <si>
    <t>Contratos de Empresas</t>
  </si>
  <si>
    <t>Equipo y Mobiliario</t>
  </si>
  <si>
    <t>Materiales y Bienes</t>
  </si>
  <si>
    <t>Mantenimiento y Arrendamiento de locales</t>
  </si>
  <si>
    <t>Mantenimiento y Arrendamiento de equipo tecnológico y de información (Mantenimiento y licencia de Hardware y Software, Alquiler con opción a compra del hardware)</t>
  </si>
  <si>
    <t>Alquiler y mantenimiento de otro equipo (equipo de oficina, Mantenimiento, Operación de Equipo de Transporte)</t>
  </si>
  <si>
    <t>Miscelaneos (Seguros, Cargos Bancarios, Ajustes, Almacenaje, Varios)</t>
  </si>
  <si>
    <t>Costos Administrativos</t>
  </si>
  <si>
    <t>Equipo Audiovisual y de Comunicación</t>
  </si>
  <si>
    <t>Útiles</t>
  </si>
  <si>
    <t>"Grants"</t>
  </si>
  <si>
    <t>Hospitalidad</t>
  </si>
  <si>
    <t>Equipo Tecnológico</t>
  </si>
  <si>
    <t>Servicios Profesionales</t>
  </si>
  <si>
    <t>Costos de Producción Audiovisual y de Impresión</t>
  </si>
  <si>
    <t>Gastos Miscelaneos</t>
  </si>
  <si>
    <t>Costos Administrativos (PNUD)</t>
  </si>
  <si>
    <t>GEF</t>
  </si>
  <si>
    <t>Cuenta Presupuestaria</t>
  </si>
  <si>
    <t>Tri 1 %</t>
  </si>
  <si>
    <t>Tri 2 %</t>
  </si>
  <si>
    <t>Tri 3 %</t>
  </si>
  <si>
    <t>Tri 4 %</t>
  </si>
  <si>
    <t>COBERTURA DE BENEFICIARIOS PLANEADA</t>
  </si>
  <si>
    <t>COBERTURA DE BENEFICIARIOS REAL</t>
  </si>
  <si>
    <t>En la columna de meta se colocará la meta del 2006 relacionada con el indicador y el producto anterior. Las metas también fueron establecidas en el plan operativo anual presentado a principios del año y también deben aparecer en los marcos de resultados del documento de proyecto.</t>
  </si>
  <si>
    <t>% de Ejecución</t>
  </si>
  <si>
    <r>
      <t>SECCIÓN II:</t>
    </r>
    <r>
      <rPr>
        <sz val="10"/>
        <rFont val="Arial"/>
        <family val="2"/>
      </rPr>
      <t xml:space="preserve">  </t>
    </r>
    <r>
      <rPr>
        <b/>
        <sz val="10"/>
        <rFont val="Arial"/>
        <family val="2"/>
      </rPr>
      <t>PROGRESO DE PRODUCTOS</t>
    </r>
  </si>
  <si>
    <t>SECCIÓN IV:  EVALUACIÓN DESCRIPTIVA</t>
  </si>
  <si>
    <r>
      <t>Objetivo:</t>
    </r>
    <r>
      <rPr>
        <sz val="10"/>
        <rFont val="Arial"/>
        <family val="2"/>
      </rPr>
      <t xml:space="preserve"> El Informe Anual de Proyecto (IAP) sirve de base para analizar el desempeño de proyectos, considerando su contribución a los resultados deseados mediante el logro de productos y alianzas. Debe proveer una actualización exacta de los resultados del proyecto, identificar las principales restricciones y proponer orientaciones futuras.</t>
    </r>
  </si>
  <si>
    <r>
      <t>Preparación:</t>
    </r>
    <r>
      <rPr>
        <sz val="10"/>
        <rFont val="Arial"/>
        <family val="2"/>
      </rPr>
      <t xml:space="preserve"> El IAP es preparado en la mayoría de los casos por el coordinador del proyecto, y en otros casos es delegado a personal del proyecto.</t>
    </r>
  </si>
  <si>
    <r>
      <t xml:space="preserve">Información General: </t>
    </r>
    <r>
      <rPr>
        <sz val="10"/>
        <rFont val="Arial"/>
        <family val="2"/>
      </rPr>
      <t xml:space="preserve">Las partes en la que se divide el informe se organiza en función de los productos esperados  del proyecto. Los productos o resultados esperados fueron acordados en el documento del proyecto o PRODOC en la sección del Marco de Resultados de Proyectos. </t>
    </r>
  </si>
  <si>
    <t xml:space="preserve">En otra sección se detallará por producto el presupuesto trimestral, el cual debe concordar con el del Plan Operativo Anual envíado y el gasto real, el cual debe concordar con lo ejecutado. </t>
  </si>
  <si>
    <t>71200 Consultores Internacionales (Personal técnicos, asistencia puntual, personal de soporte y asesoria)</t>
  </si>
  <si>
    <t>71300 Consultores Locales (Personal técnicos, asistencia puntual, Personal permanente en el proyecto)</t>
  </si>
  <si>
    <t>71400 Contratos de Personal Administrativo</t>
  </si>
  <si>
    <t>71600 Viajes , Viáticos</t>
  </si>
  <si>
    <t>72100 Contratos de Empresas</t>
  </si>
  <si>
    <t>72200 Equipo y Mobiliario</t>
  </si>
  <si>
    <t>72300 Materiales y Bienes</t>
  </si>
  <si>
    <t>72400 Equipo Audiovisual y de Comunicación</t>
  </si>
  <si>
    <t>72500 Útiles</t>
  </si>
  <si>
    <t>72600 "Grants"</t>
  </si>
  <si>
    <t>72700 Hospitalidad</t>
  </si>
  <si>
    <t>72800 Equipo Tecnológico</t>
  </si>
  <si>
    <t>73100 Mantenimiento y Arrendamiento de locales</t>
  </si>
  <si>
    <t>73300 Mantenimiento y Arrendamiento de equipo tecnológico y de información (Mantenimiento y licencia de Hardware y Software, Alquiler con opción a compra del hardware)</t>
  </si>
  <si>
    <t>73400 Alquiler y mantenimiento de otro equipo (equipo de oficina, Mantenimiento, Operación de Equipo de Transporte)</t>
  </si>
  <si>
    <t>74100 Servicios Profesionales</t>
  </si>
  <si>
    <t>74200 Costos de Producción Audiovisual y de Impresión</t>
  </si>
  <si>
    <t>74500 Miscelaneos (Seguros, Cargos Bancarios, Ajustes, Almacenaje, Varios)</t>
  </si>
  <si>
    <t>75000 Costos Administrativos</t>
  </si>
  <si>
    <t>75100 Costos Administrativos (PNUD)</t>
  </si>
  <si>
    <t>Código del Proyecto: numeración o código por la cual se identifica el proyecto. En este caso solicitamos colocar el número de identificación utilizado en el sistema ATLAS, de la siguiente manera PS-000XXXXX.</t>
  </si>
  <si>
    <t>Nombre del Proyecto: nombre completo por el cual se conoce el proyecto.</t>
  </si>
  <si>
    <t>Institución Designada: Institución encargada de la ejecución.</t>
  </si>
  <si>
    <t xml:space="preserve">En las siguientes columnas se colocará el porcentaje de avance acumulado que se ha logrado por trimestre a lo largo del año. </t>
  </si>
  <si>
    <t>Institución Implementadora</t>
  </si>
  <si>
    <t>Período del Informe</t>
  </si>
  <si>
    <t>Describa brevemente las lecciones aprendidas durante la ejecución del proyecto</t>
  </si>
  <si>
    <r>
      <t>Fecha de Presentación:</t>
    </r>
    <r>
      <rPr>
        <sz val="10"/>
        <rFont val="Arial"/>
        <family val="2"/>
      </rPr>
      <t xml:space="preserve"> El IAP debe prepararse a final de cada año</t>
    </r>
  </si>
  <si>
    <t>La sección de evaluación descriptiva comprende análisis/monitoreo de riesgos, estrategia de alianzas y las lecciones aprendidas durante el año.</t>
  </si>
  <si>
    <t>Bitácora de Riesgos</t>
  </si>
  <si>
    <t>Titulo del Proyecto</t>
  </si>
  <si>
    <t xml:space="preserve"> </t>
  </si>
  <si>
    <t>Award ID</t>
  </si>
  <si>
    <t>Fecha</t>
  </si>
  <si>
    <t>#</t>
  </si>
  <si>
    <t>Descripción del riesgo</t>
  </si>
  <si>
    <t>Fecha de Identificación</t>
  </si>
  <si>
    <t>Tipo (Ambiental, Financiero, Operativo, Organizacional , Político, Regulatorio, Estratégico, Otro)</t>
  </si>
  <si>
    <t>Descripción del efecto del riesgo.</t>
  </si>
  <si>
    <t>Medidas de mitigación /  Respuesta de la Administración</t>
  </si>
  <si>
    <t>Propietario (Quien debe mantener vigilado el riesgo)</t>
  </si>
  <si>
    <t>Presentado / Actualizado por</t>
  </si>
  <si>
    <t>Ultima Actualización</t>
  </si>
  <si>
    <t>Estado (superado, en reducción, en aumento, sin cambio)</t>
  </si>
  <si>
    <t>Probabilidad (P)  e Impact o  (I)</t>
  </si>
  <si>
    <t>1: bajo.  5: alto</t>
  </si>
  <si>
    <t>Nombre del proyecto</t>
  </si>
  <si>
    <t>Inventario al (FECHA DE CORTE)</t>
  </si>
  <si>
    <t>Valor Total de los Artículos</t>
  </si>
  <si>
    <t>Etiqueta (tag)</t>
  </si>
  <si>
    <t>Voucher</t>
  </si>
  <si>
    <t>Vendor</t>
  </si>
  <si>
    <t>PO</t>
  </si>
  <si>
    <t>Fecha de recibo</t>
  </si>
  <si>
    <t>Descripción</t>
  </si>
  <si>
    <t>Marca</t>
  </si>
  <si>
    <t>Cantidad</t>
  </si>
  <si>
    <t>Monto</t>
  </si>
  <si>
    <t>Cuenta</t>
  </si>
  <si>
    <t>Moneda</t>
  </si>
  <si>
    <t>Fund</t>
  </si>
  <si>
    <t>Deparment</t>
  </si>
  <si>
    <t>Project</t>
  </si>
  <si>
    <t>Agent</t>
  </si>
  <si>
    <t>Serial ID</t>
  </si>
  <si>
    <t>Custodio</t>
  </si>
  <si>
    <t>Elaborado por</t>
  </si>
  <si>
    <t>Revisado por</t>
  </si>
  <si>
    <t>Sección V</t>
  </si>
  <si>
    <t>Inventario</t>
  </si>
  <si>
    <t>Número del proyecto</t>
  </si>
  <si>
    <t>En esta sección se deberá detallar todos los artículos que conforman el inventario físico del proyecto.Con la entrada en vigor de IPSAS, es necesario realizar la transferencia de activos a los proyectos NIM al momento de la compra.</t>
  </si>
  <si>
    <t>Proteccion de reservas y sumideros de carbono en los manglares y areas protegdias de Panamá</t>
  </si>
  <si>
    <t>PNUD</t>
  </si>
  <si>
    <t>enero 2016</t>
  </si>
  <si>
    <t>noviembre 2016</t>
  </si>
  <si>
    <t>17 de noviembre 2016</t>
  </si>
  <si>
    <t>Isis Pinto</t>
  </si>
  <si>
    <t>Coordinadora de Proyecto</t>
  </si>
  <si>
    <t>1.1 módulos de capacitación</t>
  </si>
  <si>
    <t>Reuniones de coordinación</t>
  </si>
  <si>
    <t>módulos de coordinación diseñados</t>
  </si>
  <si>
    <t xml:space="preserve">Se cumplió la meta anual, los módulos fueron diseñados e impartidos </t>
  </si>
  <si>
    <t>1.2 Elaboración y publicación de directrices y herramientas para incorporar la adaptación y mitigación al cambio climático</t>
  </si>
  <si>
    <t>Propuesta de publicación</t>
  </si>
  <si>
    <t xml:space="preserve">se cumplió la meta anual se cuenta con la propuesta de publicación </t>
  </si>
  <si>
    <t>1.3 Estrategia de comunicaciones diseñada e implementada para crear conciencia sobre la importancia de los manglares y ecosistemas asociados</t>
  </si>
  <si>
    <t>No. de actividades realizadas</t>
  </si>
  <si>
    <t>Estrategia de comunicaciones diseñada e implementandose</t>
  </si>
  <si>
    <t>Se cumplió con la meta, la estrategia esta diseñada y en implementación. Se han desarrollado intercambio de experiencia entre comunitarios, notas de prensa, 3 limpiezas de playa, difusión de las actividades por redes sociales de MIAMBIENTE, WI y PNUD, designación de una subpágina web para el proyecto dentro del sitio web de MIAMBIENTE, conformación del ecoclub defensores del manglar El María, entre otras actividades.</t>
  </si>
  <si>
    <t>1.4 Demarcación y señalización de manglares y Análisis legal de la declaratoria de manglares</t>
  </si>
  <si>
    <t>No. de talleres comunitarios realizados</t>
  </si>
  <si>
    <t>Demarcación y señalización de manglares</t>
  </si>
  <si>
    <t>se cumplió la meta, se realizaron 3 talleres comunitarios y un taller de arranque con los técnicos de MIAMBIENTE, PNUD y la empresa consultora. Se han demarcado 200 puntos, colocado 100 letreros de señalización de los límites del manglar en los distritos de San Lorenzo, San Félix y Remedios, se ha generado un documento de caracterización de la vegetación del manglar y un análisis de perdida de manglar en el área piloto (3 distritos).</t>
  </si>
  <si>
    <t>No. de visitas para control de calidad</t>
  </si>
  <si>
    <t>Se han realizado 4 visitas de control de calidad por parte de MIAMBIENTE y PNUD</t>
  </si>
  <si>
    <t>No. de monumentos y señalizaciones colocados en campo</t>
  </si>
  <si>
    <t>100 monumentos y señalizaciones colocados</t>
  </si>
  <si>
    <t>Documento análisis legal entregado</t>
  </si>
  <si>
    <t>se realizaron 6 eventos de consulta en la provincia de Panamá y Chiriquí que contó con la participación de instituciones y usuarios de al menos 7 provincias del pais.</t>
  </si>
  <si>
    <t>Documento borrador entregado</t>
  </si>
  <si>
    <t>Se cumplió con la meta, se entrtegó a MIAMBIENTE el diagnóstico y análisis legal que fue el insumo para generar 3 propuesta de normativas las cuales fueron consultadas a nivel nacional y se prepara el documento final para entregar a MIAMBIENTE</t>
  </si>
  <si>
    <t>Producto 1.5 Propuesta Tecnica entregada a la ANAM para aumentar la representación y la conectividad de los manglares y ecosistemas asociados dentro y fuera del SINAP a través de la declaración de los nuevos manglares locales / municipales protegidos y/o la ampliación de manglares protegidos y ecosistemas asociados existentes</t>
  </si>
  <si>
    <t>No. de reuniones de coordinación, No. de giras a campo</t>
  </si>
  <si>
    <t>Documento de Análisis de conectividad entregado</t>
  </si>
  <si>
    <t>Actividad retrasada, se cuenta con el consultor contratado y primeros mapas de conectividad mas no se cuenta con un documento entregado</t>
  </si>
  <si>
    <t xml:space="preserve">      
Actividad 2.1 Evaluación de los servicios ambientales provistos por los manglares priorizados como área de intervención y ecosistemas asociados teniendo en cuenta los impactos de cambio climático actuales y potenciales (tanto de los servicios ambientales proporcionados actualmente y la capacidad adaptativa prevista para la mitigación de los efectos del cambio climático).</t>
  </si>
  <si>
    <t>No. de contratos de consultores, No. de giras de campo, No. de talleres de consulta</t>
  </si>
  <si>
    <t>Informe de evaluación de servicios ambientales provistos por el manglar entregado al Ministerio</t>
  </si>
  <si>
    <t>Actividad en curso, se contrató al equipo de consultores quienes presentaron su plan y metodología de trabajo y cuentan con un primer documento que presentarán el 18 de noviembre en un evento que contará con la participación de los socios.</t>
  </si>
  <si>
    <t xml:space="preserve">     
Actividad 2.2 Análisis de vulnerabilidad de los manglares seleccionados como áreas de intervención y ecosistemas asociados, con base en los actuales escenarios nacionales de cambio climático descritos en la segunda comunicación Nacional de Cambio Climático, incluyendo el desarrollo de un análisis de adaptación vs. tiempo, así como un proxi de un modelo de elevación del nivel del mar para la costa Pacífica de Panamá y un modelo de desarrollo costero.</t>
  </si>
  <si>
    <t>No. de términos de referencia de consultores contratados, No. de reuniones de coordinación</t>
  </si>
  <si>
    <t>Primer documento de análisis de vulnerabilidad de los manglares seleccionados</t>
  </si>
  <si>
    <t>Actividad retrasada, aun esta en proceso la contratación de la organización consultora aunque se cuenta con una propuesta de alcance de la actividad.</t>
  </si>
  <si>
    <t>2.5 Estudio sobre uso de suelo</t>
  </si>
  <si>
    <t>Términos de referencia, productos intermedios de la consultoria</t>
  </si>
  <si>
    <t>Documento final del estudio</t>
  </si>
  <si>
    <t>se cumplió con la meta, el estudio ha sido realizado y los resultados finales presentados en un evento en el área piloto donde asistieron las instituciones regionales</t>
  </si>
  <si>
    <t>2.6 Medición de carbono en manglares</t>
  </si>
  <si>
    <t>Documento protocolo de medición entregado a MIAMBIENTE</t>
  </si>
  <si>
    <t>Protocolo de medición implementado en campo</t>
  </si>
  <si>
    <t>Meta cumplida, se entregó el protocolo a MIAMBIENTE se recibieron observaciones y se incorporaron.</t>
  </si>
  <si>
    <t>No. de giras de campo para recolección de datos (muestreos)</t>
  </si>
  <si>
    <t>Se han realizado al menos 5 giras de campo para realizar los muestreos, al momento se ha muestreado mas del 64% del área piloto</t>
  </si>
  <si>
    <t>No. de tesistas/pasantes participando del proyecto</t>
  </si>
  <si>
    <t>Meta cumplida, se cuenta con la participación de dos tesistas dentro del proyecto, uno de la UNACHI (Chiriquí) y otro del CRUV (Veraguas)</t>
  </si>
  <si>
    <t xml:space="preserve">         
Actividad 2.7   Diseñar e implementar un protocolo de seguimiento de la biodiversidad aplicado a los manglares dirigidos y ecosistemas asociados.</t>
  </si>
  <si>
    <t>No. de reuniones de coordinación, No. de giras a campo y primer borrador de documento</t>
  </si>
  <si>
    <t>Documento Programa de Monitreo de Biodiversidad para manglares y ecosistemas asociados e informe primer año</t>
  </si>
  <si>
    <t>Actividad en curso, se han realizado al menos 4 reuniones de coordinación, 3 giras de campo y se cuenta con el primer borrador del protoclo para el componente terrestre. El componente marino ha tenido retrasos en levantar la linea base pero se esta dando seguimiento.</t>
  </si>
  <si>
    <t>3.1 Elaboración de planes de gestión municipal</t>
  </si>
  <si>
    <t>No. de reuniones de coordinación, eventos de consulta comunitaria, actividades de sensibilización a los actores municipales e institucionales</t>
  </si>
  <si>
    <t>Informes de actividades y primer borrador de plan de gestión</t>
  </si>
  <si>
    <t>Actividad con retraso, se han logrado al menos 3 reuniones de coordnación y 3 eventos de sensibilización a actores comunitarios y autoridades locales. No se cuenta con el borrador de plan debido a dos razones fundamentales: el tecnico contratado se retiró del proyecto y los productos técnicos que generan otros socios estan un poco retrasados (analisis de vulnerabilidad) los cuales son insumos para diseñar el plan.</t>
  </si>
  <si>
    <t>4.1 Reportes a Junta de Proyecto y donante</t>
  </si>
  <si>
    <t>No. de reuniones de junta de proyecto</t>
  </si>
  <si>
    <t>Acta de reuniones de Junta de Proyecto e Informe Anual 2015 enviado a donante</t>
  </si>
  <si>
    <t>Se cuenta con un Acta de Junta de proyecto y la segunda reunion de Junta será el 13 de diciembre 2016. Se envió el informe anual 2015 al donante y PNUD.</t>
  </si>
  <si>
    <t>Aprobación vía electrónica por la JdP del informe anual a donante</t>
  </si>
  <si>
    <t>Se contó con la aprobación de los miembros de la JdP</t>
  </si>
  <si>
    <t>1.4 Demarcación y señalización de manglares</t>
  </si>
  <si>
    <t>El principal beneficiario de esta actividad es MIAMBIENTE a través de la Dirección de Costas y Mares. El área geográfica a demarcar son los Manglares de los distritos de Remedios, San Félix y San Lorenzo en la provincia de Chiriquí, aproximadamente 14,000 hectáreas</t>
  </si>
  <si>
    <t>1.4 Análisis legal de la declaratoria de manglares</t>
  </si>
  <si>
    <t>El principal beneficiario de esta actividad es MIAMBIENTE a través de la Dirección de Costas y Mares quienes actualmente requieren brindarle una categoría de manejo a los manglares que no esten dentro de áreas protegidas. Esto a raíz de la reciente creación del Ministerio de Ambiente que asumió la gestión de los manglares en el país, dentro y fuera de áreas protegidas.</t>
  </si>
  <si>
    <t>El principal beneficiario de esta actividad es MIAMBIENTE a través de la Dirección de Costas y Mares y la Unidad de Cambio Climático, quienes obtendrán datos del área piloto en los manglares de los distritos de Remedios, San Félix y San Lorenzo en la provincia de Chiriquí, aproximadamente 14,000 hectáreas</t>
  </si>
  <si>
    <t xml:space="preserve">Durante este periodo el proyecto a través de sus socios ha establecido y mantenido sinergia con otros actores / organziaciones como es CEDEPESCA para el protocolo de monitoreo pesquero, PNUMA/REGATTA  permitio el desarrollo de actividades conjuntas incluyendo webinars y le da a los capacitados del proyecto IKI a accesar la información sobre EbA que reúne esta plataforma. Además memorandum de acuerdo con CATHALAC para la utilización del servicio de plataforma virtual para el proceso de seguimiento técnico de los participantes denominado "Comunidad de aprendizaje basada en ecosistemas", y CREHO Ramsar para el desarrollo los modulos de capacitaciçon en AbE. Alianzas con la Red Panamanglar, CIAM, STRI, ZMC, para el desarrollo de las actividades de sensibilización comunitaria y para capacitaciones institucionales.  La alianza con la agencia ROXO de la Universidad de Texas ha apoyado fuertemente en el desarrollo de la identidad visual del proyecto incl. sus templates y diseños, cuales fueron aprobado por la  coordinación del proyecto. La visita del equipo ROXO al área del proyecto (financiado por ellos mismos) para documentar actividades del proyecto no solamente resulto en un video, blogs y fotos, pero también apoyo en catalizar la creación de un grupo de estudiantes defensores de manglares en la Escuela El Maria, Remedios. Para el fortalecimiento comunitario el MIDA y el IPACOOP han sido claves con sus asesorias a los 5 grupos con quienes se desarrolla la cartera de microemprendimientos. El proyecto ha establecido alianza con el proyecto Manglares Regional que tiene CI en 3 paises de la región con lo cual está apoyando alguna de las actividades conjuntas. La Academia se ha incorporado a través de la participación de la UNACHI y el CRUV quienes participan con dos estudiantes de tesis en el levantamiento de datos en campo para el programa de medición de carbono. A través de WI y el Ministerio de Ambiente se gestiona un Convenio entre un propietario de finca colindante con el manglar (Sr. Carrera) para apoyar labores de restauración de áreas degradas de manglar y ecosistema asociado.  Finalmente, ha habido coordinación con el Ministerio de Ambiente a través de DICOMAR quien logró gestionar el aporte de U$150,000 para el proyecto a partir del 2017. </t>
  </si>
  <si>
    <t>Que el valor del Euro continúe cayendo</t>
  </si>
  <si>
    <t>Que la evaluación de medio término proponga cambios importantes en el marco de resultados del proyecto</t>
  </si>
  <si>
    <t>17-11-16</t>
  </si>
  <si>
    <t>Estratégico</t>
  </si>
  <si>
    <t>Que las instituciones socias no adopten, implementen y den seguimiento a las diferentes metodologías y normativas que se han generado con el proyecto: metodología para medición de carbono en manglares, protocolo de monitoreo de la biodiversidad en manglares y propuesta de normativa para conservación, protección y aprovechamiento sostenible de los manglares, planes de gestión municipal, por menncionar algunas.</t>
  </si>
  <si>
    <t>La generación de expectativas demasiado altas que pueden no ser acordes con los recursos financieros y capacidad humana del proyecto</t>
  </si>
  <si>
    <t>Financiero</t>
  </si>
  <si>
    <t>Operativo</t>
  </si>
  <si>
    <t>P - 3; I - 5</t>
  </si>
  <si>
    <t xml:space="preserve"> P - 4; I - 5</t>
  </si>
  <si>
    <t>p - 3; I - 4</t>
  </si>
  <si>
    <t>P - 2; I - 4</t>
  </si>
  <si>
    <t>Coordinadora de proyecto con apoyo e los gerentes de proyecto 87619 y 87620</t>
  </si>
  <si>
    <t xml:space="preserve">Coordinadora de proyecto </t>
  </si>
  <si>
    <t xml:space="preserve"> Mantener las reuniones de coordinación con las instituciones socias, mantenerlos involucrados desde la fase de inciio hasta la culminación, realizar reuniones de coordinacion específicas para abordar estos temas con el equipo de proyecto</t>
  </si>
  <si>
    <t>Mantener el uso discrecional del presupuesto del proyecto y mantener monitoreados los periodos de desembolso</t>
  </si>
  <si>
    <t xml:space="preserve"> Revisar con el evaluador los criterios que sustentan esos cambios y presentarlos a la Junta de Proyecto para aprobación</t>
  </si>
  <si>
    <t xml:space="preserve"> Fortalecer las alianzas con los socios para alinear los recursos que apuntalen a alcanzar los objetivos del proyecto y sumar otros socios que puedan apoyar en la implementación y en el seguimiento a posteriori</t>
  </si>
  <si>
    <t>En reducción</t>
  </si>
  <si>
    <t>sin cambio por el momento</t>
  </si>
  <si>
    <t>Los técnicos de DASIAM (2 hombres) y de DICOMAR ( 1 mujer y 1 hombre) del Ministerio de Ambiente estuvieron vinculados con la supervisión y aprobación de los productos. Se lograron demarcar y señalizar el área piloto que consta de 14,000 hectáreas</t>
  </si>
  <si>
    <t>Mas de 100 participantes asistieron a los eventos 6 eventos de consulta de la propuestas de normativas, representando las instituciones de: MIAMBIENTE, ARAP, AMP, MIDA, ANATI, Municpios; asi como usuarios de los manglares.</t>
  </si>
  <si>
    <t>Al menos 18 técnicos capacitados en el protocolo de medición de carbono, representantes de MIAMBIENTE, ARAP, UNACHI, CRUV y PNUD.</t>
  </si>
  <si>
    <t>Producto 3: Cartera de microemprendimientos</t>
  </si>
  <si>
    <t>Producto 2: Uso y manejo racional del manglar    Actividad 2.1 Evaluación de los servicios ambientales provistos por los manglares priorizados como área de intervención y ecosistemas asociados teniendo en cuenta los impactos de cambio climático actuales y potenciales (tanto de los servicios ambientales proporcionados actualmente y la capacidad adaptativa prevista para la mitigación de los efectos del cambio climático). Actividad 2.7   Diseñar e implementar un protocolo de seguimiento de la biodiversidad aplicado a los manglares dirigidos y ecosistemas asociados. 1.5 Propuesta Tecnica entregada a la ANAM para aumentar la representación y la conectividad de los manglares y ecosistemas asociados dentro y fuera del SINAP a través de la declaración de los nuevos manglares locales / municipales protegidos y/o la ampliación de manglares protegidos y ecosistemas asociados existentes</t>
  </si>
  <si>
    <t>1.3 Estrategia de comunicaciones</t>
  </si>
  <si>
    <t>1.1 Módulos de capacitación</t>
  </si>
  <si>
    <t>Al menos 40 técnicos</t>
  </si>
  <si>
    <t>33 mujeres y 36 hombres tomaron las capacitaciones mediante la modalidad virtual y presencial (45 horas)</t>
  </si>
  <si>
    <t>Mas de 16 notas de prensa en medios de comunicación y más de 42 mensajes en redes sociales, dos capacitación a escolares, conformación del Ecoclub guardianes del manglar El Maria (25 niñas y 20 niños), tres limpiezas de playa que contó con la participación total de 195 personas entre alcaldes, escolares, grupos comunitarios y empresa privada</t>
  </si>
  <si>
    <t>Al menos 90 personas conocen la información generada</t>
  </si>
  <si>
    <t>Al menos 60 personas estan informadas de los resultados preliminares de los estudios en proceso de elaboración</t>
  </si>
  <si>
    <t>5 grupos de microemprendimientos (aproximadamente 15 a 20 personas por cada grupo) participan de esta actividad</t>
  </si>
  <si>
    <t>1.Fortalecimiento del SINAP UNDP</t>
  </si>
  <si>
    <t>BMU</t>
  </si>
  <si>
    <t xml:space="preserve">73400 Alquiler y mantenimiento de otro equipo </t>
  </si>
  <si>
    <t>62040</t>
  </si>
  <si>
    <t>71300 Consultores Locales (Personal técnicos, asisten</t>
  </si>
  <si>
    <t>71200 Consultores Internacionales (Personal técnicos</t>
  </si>
  <si>
    <t>75700 Training, workshops and Conference</t>
  </si>
  <si>
    <t>3. Programa piloto manglares</t>
  </si>
  <si>
    <t>71300 Consultores Locales</t>
  </si>
  <si>
    <t>4. SeguimientoyEvaluación</t>
  </si>
  <si>
    <t>74200 Costos de Producción Audiovisual</t>
  </si>
  <si>
    <t>74700 Transporte, envio</t>
  </si>
  <si>
    <t xml:space="preserve">73400 Alquiler y mantenimiento de otro equipo (equipo </t>
  </si>
  <si>
    <t>74500 Miscelaneos (Seguros, Cargos Bancarios,</t>
  </si>
  <si>
    <t>71300 Consultores Locales (Personal técnicos,</t>
  </si>
  <si>
    <t>2. Uso sostenible de Manglares</t>
  </si>
  <si>
    <t>71300 Consultores Locales (Personal técnicos</t>
  </si>
  <si>
    <t xml:space="preserve">74200 Costos de Producción Audiovisual </t>
  </si>
  <si>
    <t>1. Fortalecimiento del SINAP</t>
  </si>
  <si>
    <t>74500 Miscelaneos (Seguros, Cargos Bancarios</t>
  </si>
  <si>
    <t xml:space="preserve">71200 Consultores Internacionales (Personal técnicos, </t>
  </si>
  <si>
    <t>2.  Uso Sostenible de Manglares</t>
  </si>
  <si>
    <t>3.  Programa Piloto Manglares</t>
  </si>
  <si>
    <t>Parte Responsable</t>
  </si>
  <si>
    <t>UNDP</t>
  </si>
  <si>
    <t>2. Desarrollo de Capacidades</t>
  </si>
  <si>
    <t>CI</t>
  </si>
  <si>
    <t>WI</t>
  </si>
  <si>
    <t>• Es clave incorporar a las instituciones desde el diseño de las actividades, esto facilita su participación al momento de los eventos, aprobaciones y adopción de la información.
• Alinear el proyecto con iniciativas externas genera una mayor visibilidad del proyecto y permite lograr apoyos adicionales.
• Los espacios de discusión y reflexión a nivel técnico entre los socios del proyecto contribuye a alinear las actividades que se vinculan entre ellas, permite identificar oportunidades, da una visión más amplia del proyecto para quienes están inmersos en la ejecución, genera motivación.
• La fase de diseño de proyectos que tengan un fuerte componente de campo es fundamental recibir la retroalimentación de la UNDSS y la Unidad de Operaciones para que se determinen los procedimientos que deben considerarse y presupuestarse, para que posteriormente sean consideradas en la implementación por la Unidad Coordinadora evitando retrasos en la ejecución del proyecto. 
• Lo términos de referencia para los perfiles técnicos deben ser lo más específicos posible y al momento de evaluar los perfiles debe considerarse que el candidato sea acorde al puesto, ya que puede suceder que apliquen candidatos con perfiles más altos que posteriormente si reciben una mejor oferta se retiran del proyecto.
Se requiere flexibilizar los procedimientos para compra de item de campos a proveedores fuera de Panamá, esto evitaría retrasar la ejecución de las actividades del proyecto 8en nuestro caso medición de carbono). También se requiere encontrar una forma de trabajar convenios o acuerdos de cooperación con las universidades estatales que permitan formalizar los trabajos conjuntos con proyectos del PNUD</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</si>
</sst>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quot;B/.&quot;\ * #,##0.00_);_(&quot;B/.&quot;\ * \(#,##0.00\);_(&quot;B/.&quot;\ * &quot;-&quot;??_);_(@_)"/>
    <numFmt numFmtId="170" formatCode="&quot;B/.&quot;\ #,##0;&quot;B/.&quot;\ \-#,##0"/>
    <numFmt numFmtId="171" formatCode="&quot;B/.&quot;\ #,##0;[Red]&quot;B/.&quot;\ \-#,##0"/>
    <numFmt numFmtId="172" formatCode="&quot;B/.&quot;\ #,##0.00;&quot;B/.&quot;\ \-#,##0.00"/>
    <numFmt numFmtId="173" formatCode="&quot;B/.&quot;\ #,##0.00;[Red]&quot;B/.&quot;\ \-#,##0.00"/>
    <numFmt numFmtId="174" formatCode="_ &quot;B/.&quot;\ * #,##0_ ;_ &quot;B/.&quot;\ * \-#,##0_ ;_ &quot;B/.&quot;\ * &quot;-&quot;_ ;_ @_ "/>
    <numFmt numFmtId="175" formatCode="_ * #,##0_ ;_ * \-#,##0_ ;_ * &quot;-&quot;_ ;_ @_ "/>
    <numFmt numFmtId="176" formatCode="_ &quot;B/.&quot;\ * #,##0.00_ ;_ &quot;B/.&quot;\ * \-#,##0.00_ ;_ &quot;B/.&quot;\ * &quot;-&quot;??_ ;_ @_ "/>
    <numFmt numFmtId="177" formatCode="_ * #,##0.00_ ;_ * \-#,##0.00_ ;_ * &quot;-&quot;??_ ;_ @_ "/>
    <numFmt numFmtId="178" formatCode="&quot;B&quot;#,##0_);\(&quot;B&quot;#,##0\)"/>
    <numFmt numFmtId="179" formatCode="&quot;B&quot;#,##0_);[Red]\(&quot;B&quot;#,##0\)"/>
    <numFmt numFmtId="180" formatCode="&quot;B&quot;#,##0.00_);\(&quot;B&quot;#,##0.00\)"/>
    <numFmt numFmtId="181" formatCode="&quot;B&quot;#,##0.00_);[Red]\(&quot;B&quot;#,##0.00\)"/>
    <numFmt numFmtId="182" formatCode="_(&quot;B&quot;* #,##0_);_(&quot;B&quot;* \(#,##0\);_(&quot;B&quot;* &quot;-&quot;_);_(@_)"/>
    <numFmt numFmtId="183" formatCode="_(&quot;B&quot;* #,##0.00_);_(&quot;B&quot;* \(#,##0.00\);_(&quot;B&quot;* &quot;-&quot;??_);_(@_)"/>
    <numFmt numFmtId="184" formatCode="&quot;B/.&quot;#,##0;\-&quot;B/.&quot;#,##0"/>
    <numFmt numFmtId="185" formatCode="&quot;B/.&quot;#,##0;[Red]\-&quot;B/.&quot;#,##0"/>
    <numFmt numFmtId="186" formatCode="&quot;B/.&quot;#,##0.00;\-&quot;B/.&quot;#,##0.00"/>
    <numFmt numFmtId="187" formatCode="&quot;B/.&quot;#,##0.00;[Red]\-&quot;B/.&quot;#,##0.00"/>
    <numFmt numFmtId="188" formatCode="_-&quot;B/.&quot;* #,##0_-;\-&quot;B/.&quot;* #,##0_-;_-&quot;B/.&quot;* &quot;-&quot;_-;_-@_-"/>
    <numFmt numFmtId="189" formatCode="_-* #,##0_-;\-* #,##0_-;_-* &quot;-&quot;_-;_-@_-"/>
    <numFmt numFmtId="190" formatCode="_-&quot;B/.&quot;* #,##0.00_-;\-&quot;B/.&quot;* #,##0.00_-;_-&quot;B/.&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quot;B/.&quot;#,##0"/>
    <numFmt numFmtId="197" formatCode="[$-409]dddd\,\ mmmm\ dd\,\ yyyy"/>
    <numFmt numFmtId="198" formatCode="[$-409]mmmm\ d\,\ yyyy;@"/>
    <numFmt numFmtId="199" formatCode="mm/dd/yyyy;@"/>
    <numFmt numFmtId="200" formatCode="[$-2409]mmmm\ dd\,\ yyyy;@"/>
    <numFmt numFmtId="201" formatCode="[$-180A]d&quot; de &quot;mmmm&quot; de &quot;yyyy;@"/>
    <numFmt numFmtId="202" formatCode="[$-180A]dddd\,\ dd&quot; de &quot;mmmm&quot; de &quot;yyyy;@"/>
    <numFmt numFmtId="203" formatCode="&quot;$&quot;#,##0.00"/>
    <numFmt numFmtId="204" formatCode="[$-409]d\-mmm\-yy;@"/>
    <numFmt numFmtId="205" formatCode="_-[$$-409]* #,##0.00_ ;_-[$$-409]* \-#,##0.00\ ;_-[$$-409]* &quot;-&quot;??_ ;_-@_ "/>
    <numFmt numFmtId="206" formatCode="0.0%"/>
    <numFmt numFmtId="207" formatCode="[$$-409]#,##0.00"/>
    <numFmt numFmtId="208" formatCode="[$$-540A]#,##0.00"/>
    <numFmt numFmtId="209" formatCode="_([$$-409]* #,##0.00_);_([$$-409]* \(#,##0.00\);_([$$-409]* &quot;-&quot;??_);_(@_)"/>
  </numFmts>
  <fonts count="77">
    <font>
      <sz val="10"/>
      <name val="Arial"/>
      <family val="0"/>
    </font>
    <font>
      <u val="single"/>
      <sz val="10"/>
      <color indexed="12"/>
      <name val="Arial"/>
      <family val="2"/>
    </font>
    <font>
      <b/>
      <sz val="11"/>
      <name val="Century Gothic"/>
      <family val="2"/>
    </font>
    <font>
      <sz val="10"/>
      <name val="Century Gothic"/>
      <family val="2"/>
    </font>
    <font>
      <b/>
      <i/>
      <sz val="10"/>
      <name val="Century Gothic"/>
      <family val="2"/>
    </font>
    <font>
      <b/>
      <sz val="10"/>
      <name val="Century Gothic"/>
      <family val="2"/>
    </font>
    <font>
      <sz val="8"/>
      <name val="Arial"/>
      <family val="2"/>
    </font>
    <font>
      <b/>
      <sz val="12"/>
      <name val="Century Gothic"/>
      <family val="2"/>
    </font>
    <font>
      <b/>
      <sz val="20"/>
      <name val="Century Gothic"/>
      <family val="2"/>
    </font>
    <font>
      <u val="single"/>
      <sz val="10"/>
      <color indexed="36"/>
      <name val="Arial"/>
      <family val="2"/>
    </font>
    <font>
      <b/>
      <sz val="10"/>
      <name val="Arial"/>
      <family val="2"/>
    </font>
    <font>
      <sz val="10"/>
      <name val="Arial Unicode MS"/>
      <family val="2"/>
    </font>
    <font>
      <b/>
      <sz val="8"/>
      <name val="Tahoma"/>
      <family val="2"/>
    </font>
    <font>
      <sz val="8"/>
      <name val="Tahoma"/>
      <family val="2"/>
    </font>
    <font>
      <b/>
      <i/>
      <sz val="10"/>
      <name val="Arial"/>
      <family val="2"/>
    </font>
    <font>
      <u val="single"/>
      <sz val="10"/>
      <name val="Arial"/>
      <family val="2"/>
    </font>
    <font>
      <b/>
      <u val="single"/>
      <sz val="10"/>
      <name val="Arial"/>
      <family val="2"/>
    </font>
    <font>
      <b/>
      <sz val="16"/>
      <name val="Times New Roman"/>
      <family val="1"/>
    </font>
    <font>
      <b/>
      <sz val="24"/>
      <color indexed="9"/>
      <name val="Engravers MT"/>
      <family val="1"/>
    </font>
    <font>
      <b/>
      <sz val="14"/>
      <name val="Times New Roman"/>
      <family val="1"/>
    </font>
    <font>
      <sz val="9"/>
      <name val="Arial"/>
      <family val="2"/>
    </font>
    <font>
      <sz val="10"/>
      <color indexed="8"/>
      <name val="Arial"/>
      <family val="2"/>
    </font>
    <font>
      <sz val="8"/>
      <color indexed="8"/>
      <name val="Arial"/>
      <family val="2"/>
    </font>
    <font>
      <b/>
      <sz val="10"/>
      <color indexed="8"/>
      <name val="Arial"/>
      <family val="2"/>
    </font>
    <font>
      <u val="doubleAccounting"/>
      <sz val="10"/>
      <name val="Arial"/>
      <family val="2"/>
    </font>
    <font>
      <u val="doubleAccounting"/>
      <sz val="8"/>
      <color indexed="8"/>
      <name val="Arial"/>
      <family val="2"/>
    </font>
    <font>
      <b/>
      <u val="doubleAccounting"/>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Narrow"/>
      <family val="2"/>
    </font>
    <font>
      <sz val="10"/>
      <color indexed="8"/>
      <name val="Arial Narrow"/>
      <family val="2"/>
    </font>
    <font>
      <sz val="11"/>
      <color indexed="8"/>
      <name val="Arial"/>
      <family val="2"/>
    </font>
    <font>
      <b/>
      <sz val="12"/>
      <color indexed="8"/>
      <name val="David"/>
      <family val="2"/>
    </font>
    <font>
      <sz val="10"/>
      <color indexed="10"/>
      <name val="Arial"/>
      <family val="2"/>
    </font>
    <font>
      <b/>
      <sz val="12"/>
      <color indexed="8"/>
      <name val="Arial Narrow"/>
      <family val="2"/>
    </font>
    <font>
      <b/>
      <sz val="24"/>
      <color indexed="8"/>
      <name val="Engravers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Narrow"/>
      <family val="2"/>
    </font>
    <font>
      <sz val="10"/>
      <color theme="1"/>
      <name val="Arial Narrow"/>
      <family val="2"/>
    </font>
    <font>
      <sz val="11"/>
      <color theme="1"/>
      <name val="Arial"/>
      <family val="2"/>
    </font>
    <font>
      <sz val="10"/>
      <color theme="1"/>
      <name val="Arial"/>
      <family val="2"/>
    </font>
    <font>
      <b/>
      <sz val="12"/>
      <color theme="1"/>
      <name val="David"/>
      <family val="2"/>
    </font>
    <font>
      <sz val="10"/>
      <color rgb="FFFF0000"/>
      <name val="Arial"/>
      <family val="2"/>
    </font>
    <font>
      <b/>
      <sz val="12"/>
      <color theme="1"/>
      <name val="Arial Narrow"/>
      <family val="2"/>
    </font>
    <font>
      <b/>
      <sz val="24"/>
      <color theme="1"/>
      <name val="Engravers MT"/>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rgb="FFFFCC0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color indexed="8"/>
      </left>
      <right>
        <color indexed="63"/>
      </right>
      <top>
        <color indexed="63"/>
      </top>
      <bottom style="thin">
        <color indexed="8"/>
      </bottom>
    </border>
    <border>
      <left>
        <color indexed="63"/>
      </left>
      <right style="thin"/>
      <top style="thin"/>
      <bottom style="thin"/>
    </border>
    <border>
      <left style="thin"/>
      <right style="thin"/>
      <top style="thin"/>
      <bottom style="double"/>
    </border>
    <border>
      <left>
        <color indexed="63"/>
      </left>
      <right>
        <color indexed="63"/>
      </right>
      <top style="thin"/>
      <bottom style="thin"/>
    </border>
    <border>
      <left style="medium"/>
      <right style="medium"/>
      <top style="medium"/>
      <bottom/>
    </border>
    <border>
      <left style="medium"/>
      <right style="medium"/>
      <top/>
      <bottom/>
    </border>
    <border>
      <left style="medium"/>
      <right style="medium"/>
      <top/>
      <bottom style="medium"/>
    </border>
    <border>
      <left/>
      <right style="hair"/>
      <top style="hair"/>
      <bottom style="hair"/>
    </border>
    <border>
      <left style="hair"/>
      <right style="hair"/>
      <top style="hair"/>
      <bottom style="hair"/>
    </border>
    <border>
      <left style="hair"/>
      <right/>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style="thin"/>
    </border>
    <border>
      <left style="thin"/>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1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4" fillId="0" borderId="0" xfId="0" applyFont="1" applyFill="1" applyAlignment="1">
      <alignment horizontal="center" vertical="top"/>
    </xf>
    <xf numFmtId="0" fontId="3" fillId="0" borderId="0" xfId="0" applyFont="1" applyFill="1" applyAlignment="1">
      <alignment/>
    </xf>
    <xf numFmtId="0" fontId="5" fillId="0" borderId="10" xfId="0" applyFont="1" applyFill="1" applyBorder="1" applyAlignment="1">
      <alignment horizontal="left"/>
    </xf>
    <xf numFmtId="0" fontId="3" fillId="0" borderId="11" xfId="0" applyFont="1" applyFill="1" applyBorder="1" applyAlignment="1">
      <alignment/>
    </xf>
    <xf numFmtId="0" fontId="5" fillId="0" borderId="11" xfId="0" applyFont="1" applyFill="1" applyBorder="1" applyAlignment="1">
      <alignment/>
    </xf>
    <xf numFmtId="0" fontId="3" fillId="0" borderId="12" xfId="0" applyFont="1" applyFill="1" applyBorder="1" applyAlignment="1">
      <alignment/>
    </xf>
    <xf numFmtId="0" fontId="3" fillId="0" borderId="0" xfId="0" applyFont="1" applyFill="1" applyBorder="1" applyAlignment="1">
      <alignment/>
    </xf>
    <xf numFmtId="0" fontId="3" fillId="0" borderId="13"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xf>
    <xf numFmtId="0" fontId="3" fillId="0" borderId="14" xfId="0" applyFont="1" applyFill="1" applyBorder="1" applyAlignment="1">
      <alignment/>
    </xf>
    <xf numFmtId="0" fontId="3" fillId="0" borderId="0" xfId="0" applyFont="1" applyBorder="1" applyAlignment="1">
      <alignment/>
    </xf>
    <xf numFmtId="0" fontId="3" fillId="0" borderId="14" xfId="0" applyFont="1" applyBorder="1" applyAlignment="1">
      <alignment/>
    </xf>
    <xf numFmtId="0" fontId="5" fillId="0" borderId="13" xfId="0" applyFont="1" applyFill="1" applyBorder="1" applyAlignment="1">
      <alignment/>
    </xf>
    <xf numFmtId="0" fontId="3" fillId="0" borderId="0" xfId="0" applyFont="1" applyBorder="1" applyAlignment="1">
      <alignment/>
    </xf>
    <xf numFmtId="0" fontId="3" fillId="0" borderId="14" xfId="0" applyFont="1" applyBorder="1" applyAlignment="1">
      <alignment/>
    </xf>
    <xf numFmtId="0" fontId="5" fillId="0" borderId="13" xfId="0" applyFont="1" applyFill="1" applyBorder="1" applyAlignment="1">
      <alignment horizontal="righ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14" xfId="0" applyFont="1" applyBorder="1" applyAlignment="1">
      <alignment vertical="top" wrapText="1"/>
    </xf>
    <xf numFmtId="0" fontId="3" fillId="0" borderId="14" xfId="0" applyFont="1" applyFill="1" applyBorder="1" applyAlignment="1">
      <alignment vertical="top" wrapText="1"/>
    </xf>
    <xf numFmtId="0" fontId="3" fillId="0" borderId="0" xfId="0" applyFont="1" applyFill="1" applyBorder="1" applyAlignment="1">
      <alignment horizontal="justify" vertical="top"/>
    </xf>
    <xf numFmtId="0" fontId="3" fillId="0" borderId="0" xfId="0" applyFont="1" applyFill="1" applyBorder="1" applyAlignment="1">
      <alignment horizontal="center"/>
    </xf>
    <xf numFmtId="0" fontId="5" fillId="0" borderId="11" xfId="0" applyFont="1" applyFill="1" applyBorder="1" applyAlignment="1">
      <alignment horizontal="left"/>
    </xf>
    <xf numFmtId="0" fontId="5" fillId="0" borderId="0" xfId="0" applyFont="1" applyFill="1" applyBorder="1" applyAlignment="1">
      <alignment horizontal="right"/>
    </xf>
    <xf numFmtId="0" fontId="3" fillId="0" borderId="13" xfId="0" applyFont="1" applyBorder="1" applyAlignment="1">
      <alignment/>
    </xf>
    <xf numFmtId="0" fontId="5" fillId="0" borderId="18" xfId="0" applyFont="1" applyFill="1" applyBorder="1" applyAlignment="1">
      <alignment horizontal="justify" vertical="top"/>
    </xf>
    <xf numFmtId="0" fontId="5" fillId="0" borderId="19" xfId="0" applyFont="1" applyFill="1" applyBorder="1" applyAlignment="1">
      <alignment horizontal="justify" vertical="top"/>
    </xf>
    <xf numFmtId="0" fontId="5" fillId="0" borderId="20" xfId="0" applyFont="1" applyFill="1" applyBorder="1" applyAlignment="1">
      <alignment horizontal="justify" vertical="top"/>
    </xf>
    <xf numFmtId="0" fontId="5" fillId="0" borderId="21" xfId="0" applyFont="1" applyFill="1" applyBorder="1" applyAlignment="1">
      <alignment horizontal="justify" vertical="top"/>
    </xf>
    <xf numFmtId="0" fontId="5" fillId="33" borderId="19" xfId="0" applyFont="1" applyFill="1" applyBorder="1" applyAlignment="1">
      <alignment horizontal="center" vertical="top"/>
    </xf>
    <xf numFmtId="0" fontId="5" fillId="33" borderId="21" xfId="0" applyFont="1" applyFill="1" applyBorder="1" applyAlignment="1">
      <alignment horizontal="center" vertical="top"/>
    </xf>
    <xf numFmtId="0" fontId="3" fillId="0" borderId="0" xfId="0" applyNumberFormat="1" applyFont="1" applyFill="1" applyBorder="1" applyAlignment="1">
      <alignment horizontal="center"/>
    </xf>
    <xf numFmtId="0" fontId="3" fillId="0" borderId="0" xfId="0" applyFont="1" applyBorder="1" applyAlignment="1">
      <alignment horizontal="center"/>
    </xf>
    <xf numFmtId="0" fontId="10" fillId="0" borderId="18"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vertical="center"/>
    </xf>
    <xf numFmtId="0" fontId="6" fillId="0" borderId="0" xfId="0" applyFont="1" applyAlignment="1">
      <alignment vertical="center"/>
    </xf>
    <xf numFmtId="0" fontId="10" fillId="0" borderId="25" xfId="0" applyFont="1" applyBorder="1" applyAlignment="1">
      <alignment vertical="center"/>
    </xf>
    <xf numFmtId="0" fontId="10" fillId="0" borderId="25" xfId="0" applyFont="1" applyBorder="1" applyAlignment="1">
      <alignment horizontal="center"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Border="1" applyAlignment="1">
      <alignment horizontal="left" vertical="center" wrapText="1"/>
    </xf>
    <xf numFmtId="0" fontId="6" fillId="0" borderId="0" xfId="0" applyFont="1" applyBorder="1" applyAlignment="1">
      <alignment vertical="center"/>
    </xf>
    <xf numFmtId="0" fontId="11" fillId="0" borderId="25" xfId="0" applyFont="1" applyBorder="1" applyAlignment="1">
      <alignment horizontal="lef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0" fillId="0" borderId="25" xfId="0" applyFont="1" applyBorder="1" applyAlignment="1">
      <alignment horizontal="left" vertical="center"/>
    </xf>
    <xf numFmtId="0" fontId="11" fillId="0" borderId="27"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6" xfId="0" applyFont="1" applyFill="1" applyBorder="1" applyAlignment="1">
      <alignment horizontal="left" vertical="center"/>
    </xf>
    <xf numFmtId="0" fontId="0" fillId="0" borderId="0" xfId="0" applyFont="1" applyBorder="1" applyAlignment="1">
      <alignment vertical="center"/>
    </xf>
    <xf numFmtId="0" fontId="11" fillId="0" borderId="23" xfId="0"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10" fillId="0" borderId="0" xfId="0" applyFont="1" applyBorder="1" applyAlignment="1">
      <alignment vertical="center"/>
    </xf>
    <xf numFmtId="0" fontId="0" fillId="0" borderId="0" xfId="0" applyFont="1" applyBorder="1" applyAlignment="1">
      <alignment horizontal="left" vertical="center" wrapText="1"/>
    </xf>
    <xf numFmtId="0" fontId="10" fillId="0" borderId="0" xfId="0" applyFont="1" applyAlignment="1">
      <alignment/>
    </xf>
    <xf numFmtId="0" fontId="0" fillId="0" borderId="0" xfId="0" applyFont="1" applyAlignment="1">
      <alignment/>
    </xf>
    <xf numFmtId="3" fontId="0" fillId="0" borderId="0" xfId="0" applyNumberFormat="1" applyFont="1" applyAlignment="1">
      <alignment horizontal="right"/>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Fill="1" applyAlignment="1">
      <alignment horizontal="center" vertical="center" wrapText="1"/>
    </xf>
    <xf numFmtId="44" fontId="0" fillId="0" borderId="28" xfId="46" applyFont="1" applyFill="1" applyBorder="1" applyAlignment="1">
      <alignment horizontal="left" vertical="center" wrapText="1"/>
    </xf>
    <xf numFmtId="44" fontId="0" fillId="0" borderId="0" xfId="46" applyFont="1" applyAlignment="1">
      <alignment horizontal="center" vertical="center"/>
    </xf>
    <xf numFmtId="44" fontId="0" fillId="0" borderId="0" xfId="46" applyFont="1" applyAlignment="1">
      <alignment horizontal="left" vertical="center"/>
    </xf>
    <xf numFmtId="44" fontId="0" fillId="0" borderId="0" xfId="46" applyFont="1" applyFill="1" applyAlignment="1">
      <alignment horizontal="center" vertical="center"/>
    </xf>
    <xf numFmtId="44" fontId="0" fillId="0" borderId="25" xfId="46" applyFont="1" applyBorder="1" applyAlignment="1">
      <alignment horizontal="left" vertical="center"/>
    </xf>
    <xf numFmtId="44" fontId="10" fillId="0" borderId="0" xfId="46" applyFont="1" applyAlignment="1">
      <alignment horizontal="center" vertical="center"/>
    </xf>
    <xf numFmtId="44" fontId="10" fillId="0" borderId="0" xfId="46" applyFont="1" applyAlignment="1">
      <alignment horizontal="right" vertical="center"/>
    </xf>
    <xf numFmtId="44" fontId="10" fillId="0" borderId="0" xfId="46" applyFont="1" applyFill="1" applyAlignment="1">
      <alignment horizontal="right" vertical="center"/>
    </xf>
    <xf numFmtId="44" fontId="0" fillId="0" borderId="25" xfId="46" applyFont="1" applyFill="1" applyBorder="1" applyAlignment="1">
      <alignment horizontal="left" vertical="center" wrapText="1"/>
    </xf>
    <xf numFmtId="44" fontId="0" fillId="0" borderId="0" xfId="46" applyFont="1" applyAlignment="1">
      <alignment/>
    </xf>
    <xf numFmtId="44" fontId="0" fillId="0" borderId="0" xfId="46" applyFont="1" applyAlignment="1">
      <alignment horizontal="left"/>
    </xf>
    <xf numFmtId="44" fontId="0" fillId="0" borderId="0" xfId="46" applyFont="1" applyFill="1" applyAlignment="1">
      <alignment/>
    </xf>
    <xf numFmtId="44" fontId="10" fillId="0" borderId="0" xfId="46" applyFont="1" applyAlignment="1">
      <alignment horizontal="right"/>
    </xf>
    <xf numFmtId="44" fontId="10" fillId="0" borderId="0" xfId="46" applyFont="1" applyFill="1" applyAlignment="1">
      <alignment horizontal="right"/>
    </xf>
    <xf numFmtId="0" fontId="10" fillId="0" borderId="0" xfId="0" applyFont="1" applyAlignment="1">
      <alignment horizontal="left"/>
    </xf>
    <xf numFmtId="0" fontId="10" fillId="0" borderId="0" xfId="0" applyFont="1" applyFill="1" applyAlignment="1">
      <alignment/>
    </xf>
    <xf numFmtId="205" fontId="0" fillId="0" borderId="25" xfId="46" applyNumberFormat="1" applyFont="1" applyFill="1" applyBorder="1" applyAlignment="1">
      <alignment horizontal="right" vertical="center" wrapText="1"/>
    </xf>
    <xf numFmtId="0" fontId="10" fillId="0" borderId="0" xfId="0" applyFont="1" applyBorder="1" applyAlignment="1">
      <alignment horizontal="right"/>
    </xf>
    <xf numFmtId="0" fontId="0" fillId="0" borderId="25" xfId="46" applyNumberFormat="1" applyFont="1" applyBorder="1" applyAlignment="1">
      <alignment horizontal="center" vertical="center"/>
    </xf>
    <xf numFmtId="0" fontId="0" fillId="0" borderId="24" xfId="46" applyNumberFormat="1" applyFont="1" applyBorder="1" applyAlignment="1">
      <alignment horizontal="center" vertical="center"/>
    </xf>
    <xf numFmtId="0" fontId="0" fillId="0" borderId="29" xfId="46" applyNumberFormat="1" applyFont="1" applyBorder="1" applyAlignment="1">
      <alignment horizontal="center" vertical="center"/>
    </xf>
    <xf numFmtId="0" fontId="0" fillId="0" borderId="0" xfId="46" applyNumberFormat="1" applyFont="1" applyBorder="1" applyAlignment="1">
      <alignment horizontal="center" vertical="center"/>
    </xf>
    <xf numFmtId="0" fontId="0" fillId="0" borderId="0" xfId="0" applyFont="1" applyAlignment="1">
      <alignment wrapText="1"/>
    </xf>
    <xf numFmtId="0" fontId="0" fillId="0" borderId="0" xfId="0" applyFont="1" applyAlignment="1">
      <alignment horizontal="center"/>
    </xf>
    <xf numFmtId="0" fontId="10" fillId="0" borderId="0" xfId="0" applyFont="1" applyAlignment="1">
      <alignment horizontal="center" vertical="center"/>
    </xf>
    <xf numFmtId="196" fontId="0" fillId="0" borderId="0" xfId="0" applyNumberFormat="1" applyFont="1" applyAlignment="1">
      <alignment horizontal="center" vertical="center"/>
    </xf>
    <xf numFmtId="0" fontId="0" fillId="0" borderId="25" xfId="0" applyFont="1" applyBorder="1" applyAlignment="1">
      <alignment horizontal="center" vertical="center" wrapText="1"/>
    </xf>
    <xf numFmtId="0" fontId="0" fillId="0" borderId="24" xfId="0" applyFont="1" applyBorder="1" applyAlignment="1">
      <alignment vertical="center"/>
    </xf>
    <xf numFmtId="0" fontId="0" fillId="0" borderId="28" xfId="0" applyFont="1" applyFill="1" applyBorder="1" applyAlignment="1">
      <alignment vertical="center" wrapText="1"/>
    </xf>
    <xf numFmtId="0" fontId="0" fillId="0" borderId="25" xfId="0" applyFont="1" applyFill="1" applyBorder="1" applyAlignment="1">
      <alignment vertical="center" wrapText="1"/>
    </xf>
    <xf numFmtId="196" fontId="0" fillId="0" borderId="28" xfId="44" applyNumberFormat="1" applyFont="1" applyFill="1" applyBorder="1" applyAlignment="1">
      <alignment vertical="center" wrapText="1"/>
    </xf>
    <xf numFmtId="196" fontId="0" fillId="0" borderId="0" xfId="44" applyNumberFormat="1" applyFont="1" applyAlignment="1">
      <alignment horizontal="center" vertical="center"/>
    </xf>
    <xf numFmtId="196" fontId="0" fillId="0" borderId="25" xfId="0" applyNumberFormat="1" applyFont="1" applyFill="1" applyBorder="1" applyAlignment="1">
      <alignment horizontal="center" vertical="center" wrapText="1"/>
    </xf>
    <xf numFmtId="196" fontId="0" fillId="0" borderId="28" xfId="0" applyNumberFormat="1" applyFont="1" applyFill="1" applyBorder="1" applyAlignment="1">
      <alignment vertical="center" wrapText="1"/>
    </xf>
    <xf numFmtId="196" fontId="0" fillId="0" borderId="25" xfId="0" applyNumberFormat="1" applyFont="1" applyFill="1" applyBorder="1" applyAlignment="1">
      <alignment vertical="center" wrapText="1"/>
    </xf>
    <xf numFmtId="0" fontId="0" fillId="0" borderId="22" xfId="0" applyFont="1" applyBorder="1" applyAlignment="1">
      <alignment horizontal="center" vertical="center" wrapText="1"/>
    </xf>
    <xf numFmtId="0" fontId="10" fillId="0" borderId="0" xfId="0" applyFont="1" applyAlignment="1">
      <alignment horizontal="right" vertical="top"/>
    </xf>
    <xf numFmtId="0" fontId="10" fillId="0" borderId="0" xfId="0" applyFont="1" applyFill="1" applyAlignment="1">
      <alignment horizontal="right" vertical="top"/>
    </xf>
    <xf numFmtId="0" fontId="0" fillId="0" borderId="0" xfId="0" applyFont="1" applyFill="1" applyBorder="1" applyAlignment="1">
      <alignment horizontal="justify" vertical="top" wrapText="1"/>
    </xf>
    <xf numFmtId="0" fontId="10" fillId="0" borderId="0" xfId="0" applyFont="1" applyAlignment="1">
      <alignment horizontal="right" vertical="top" wrapText="1"/>
    </xf>
    <xf numFmtId="0" fontId="0" fillId="0" borderId="0" xfId="0" applyFont="1" applyFill="1" applyAlignment="1">
      <alignment horizontal="justify" vertical="top"/>
    </xf>
    <xf numFmtId="0" fontId="0" fillId="0" borderId="0" xfId="0" applyFont="1" applyFill="1" applyAlignment="1">
      <alignment/>
    </xf>
    <xf numFmtId="0" fontId="0" fillId="0" borderId="0" xfId="0" applyFont="1" applyFill="1" applyBorder="1" applyAlignment="1">
      <alignment horizontal="left" vertical="top" wrapText="1"/>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19" xfId="0" applyFont="1"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Font="1" applyFill="1" applyBorder="1" applyAlignment="1">
      <alignment horizontal="center" vertical="top" wrapText="1"/>
    </xf>
    <xf numFmtId="0" fontId="10" fillId="0" borderId="0" xfId="0" applyFont="1" applyAlignment="1">
      <alignment/>
    </xf>
    <xf numFmtId="0" fontId="0" fillId="0" borderId="0" xfId="0" applyFont="1" applyAlignment="1">
      <alignment/>
    </xf>
    <xf numFmtId="0" fontId="10" fillId="0" borderId="13" xfId="0" applyFont="1" applyFill="1" applyBorder="1" applyAlignment="1">
      <alignment horizontal="left" vertical="center" wrapText="1"/>
    </xf>
    <xf numFmtId="0" fontId="0" fillId="0" borderId="0" xfId="0" applyFont="1" applyAlignment="1">
      <alignment vertical="center"/>
    </xf>
    <xf numFmtId="0" fontId="14" fillId="0" borderId="0" xfId="0" applyFont="1" applyFill="1" applyAlignment="1">
      <alignment horizontal="center" vertical="center"/>
    </xf>
    <xf numFmtId="0" fontId="15" fillId="0" borderId="13" xfId="0" applyFont="1" applyFill="1" applyBorder="1" applyAlignment="1">
      <alignmen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Border="1" applyAlignment="1">
      <alignment vertical="center"/>
    </xf>
    <xf numFmtId="0" fontId="0" fillId="0" borderId="14" xfId="0" applyFont="1" applyBorder="1" applyAlignment="1">
      <alignment vertical="center"/>
    </xf>
    <xf numFmtId="0" fontId="16" fillId="0" borderId="1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11" fillId="0" borderId="25" xfId="0" applyFont="1" applyFill="1" applyBorder="1" applyAlignment="1">
      <alignment horizontal="left" vertical="center"/>
    </xf>
    <xf numFmtId="0" fontId="11" fillId="0" borderId="25" xfId="0" applyFont="1" applyBorder="1" applyAlignment="1">
      <alignment horizontal="left" vertical="center"/>
    </xf>
    <xf numFmtId="0" fontId="10" fillId="34" borderId="25" xfId="0" applyFont="1" applyFill="1" applyBorder="1" applyAlignment="1">
      <alignment horizontal="center" vertical="center" wrapText="1"/>
    </xf>
    <xf numFmtId="3" fontId="10" fillId="34" borderId="25" xfId="0" applyNumberFormat="1" applyFont="1" applyFill="1" applyBorder="1" applyAlignment="1">
      <alignment horizontal="center" vertical="center" wrapText="1"/>
    </xf>
    <xf numFmtId="0" fontId="0" fillId="0" borderId="30" xfId="0" applyBorder="1" applyAlignment="1">
      <alignment/>
    </xf>
    <xf numFmtId="0" fontId="0" fillId="0" borderId="28" xfId="0" applyBorder="1" applyAlignment="1">
      <alignment/>
    </xf>
    <xf numFmtId="17" fontId="0" fillId="0" borderId="28" xfId="0" applyNumberFormat="1" applyBorder="1" applyAlignment="1">
      <alignment/>
    </xf>
    <xf numFmtId="0" fontId="68" fillId="35" borderId="12" xfId="0" applyFont="1" applyFill="1" applyBorder="1" applyAlignment="1">
      <alignment vertical="center" wrapText="1"/>
    </xf>
    <xf numFmtId="0" fontId="68" fillId="35" borderId="14" xfId="0" applyFont="1" applyFill="1" applyBorder="1" applyAlignment="1">
      <alignment vertical="center" wrapText="1"/>
    </xf>
    <xf numFmtId="0" fontId="68" fillId="35" borderId="17" xfId="0" applyFont="1" applyFill="1" applyBorder="1" applyAlignment="1">
      <alignment vertical="center" wrapText="1"/>
    </xf>
    <xf numFmtId="0" fontId="69" fillId="0" borderId="31" xfId="0" applyFont="1" applyBorder="1" applyAlignment="1">
      <alignment vertical="center" wrapText="1"/>
    </xf>
    <xf numFmtId="17" fontId="69" fillId="0" borderId="31" xfId="0" applyNumberFormat="1" applyFont="1" applyBorder="1" applyAlignment="1">
      <alignment horizontal="center" vertical="center" wrapText="1"/>
    </xf>
    <xf numFmtId="0" fontId="69" fillId="0" borderId="14" xfId="0" applyFont="1" applyBorder="1" applyAlignment="1">
      <alignment vertical="center" wrapText="1"/>
    </xf>
    <xf numFmtId="0" fontId="69" fillId="0" borderId="32" xfId="0" applyFont="1" applyBorder="1" applyAlignment="1">
      <alignment vertical="center" wrapText="1"/>
    </xf>
    <xf numFmtId="17" fontId="69" fillId="0" borderId="32" xfId="0" applyNumberFormat="1" applyFont="1" applyBorder="1" applyAlignment="1">
      <alignment vertical="center" wrapText="1"/>
    </xf>
    <xf numFmtId="0" fontId="69" fillId="0" borderId="17" xfId="0" applyFont="1" applyBorder="1" applyAlignment="1">
      <alignment vertical="center" wrapText="1"/>
    </xf>
    <xf numFmtId="0" fontId="0" fillId="0" borderId="33" xfId="0" applyBorder="1" applyAlignment="1">
      <alignment vertical="top" wrapText="1"/>
    </xf>
    <xf numFmtId="0" fontId="69" fillId="0" borderId="33" xfId="0" applyFont="1" applyBorder="1" applyAlignment="1">
      <alignment vertical="center" wrapText="1"/>
    </xf>
    <xf numFmtId="0" fontId="69" fillId="0" borderId="31" xfId="0" applyFont="1" applyBorder="1" applyAlignment="1">
      <alignment horizontal="center" vertical="center" wrapText="1"/>
    </xf>
    <xf numFmtId="0" fontId="69" fillId="0" borderId="12" xfId="0" applyFont="1" applyBorder="1" applyAlignment="1">
      <alignment vertical="center" wrapText="1"/>
    </xf>
    <xf numFmtId="0" fontId="0" fillId="0" borderId="16" xfId="0" applyBorder="1" applyAlignment="1">
      <alignment/>
    </xf>
    <xf numFmtId="0" fontId="0" fillId="0" borderId="17" xfId="0" applyBorder="1" applyAlignment="1">
      <alignment vertical="top" wrapText="1"/>
    </xf>
    <xf numFmtId="0" fontId="0" fillId="0" borderId="0" xfId="0" applyFill="1" applyAlignment="1">
      <alignment/>
    </xf>
    <xf numFmtId="0" fontId="18" fillId="0" borderId="0" xfId="0" applyFont="1" applyFill="1" applyAlignment="1">
      <alignment horizontal="center"/>
    </xf>
    <xf numFmtId="0" fontId="70" fillId="0" borderId="34" xfId="0" applyFont="1" applyBorder="1" applyAlignment="1">
      <alignment/>
    </xf>
    <xf numFmtId="49" fontId="70" fillId="0" borderId="35" xfId="44" applyNumberFormat="1" applyFont="1" applyBorder="1" applyAlignment="1" quotePrefix="1">
      <alignment horizontal="right"/>
    </xf>
    <xf numFmtId="49" fontId="70" fillId="0" borderId="35" xfId="0" applyNumberFormat="1" applyFont="1" applyBorder="1" applyAlignment="1">
      <alignment horizontal="right"/>
    </xf>
    <xf numFmtId="0" fontId="70" fillId="36" borderId="35" xfId="0" applyFont="1" applyFill="1" applyBorder="1" applyAlignment="1">
      <alignment/>
    </xf>
    <xf numFmtId="14" fontId="70" fillId="36" borderId="35" xfId="0" applyNumberFormat="1" applyFont="1" applyFill="1" applyBorder="1" applyAlignment="1">
      <alignment horizontal="right"/>
    </xf>
    <xf numFmtId="0" fontId="70" fillId="0" borderId="35" xfId="0" applyFont="1" applyBorder="1" applyAlignment="1">
      <alignment wrapText="1"/>
    </xf>
    <xf numFmtId="0" fontId="70" fillId="0" borderId="35" xfId="0" applyFont="1" applyBorder="1" applyAlignment="1">
      <alignment/>
    </xf>
    <xf numFmtId="208" fontId="70" fillId="0" borderId="35" xfId="0" applyNumberFormat="1" applyFont="1" applyBorder="1" applyAlignment="1">
      <alignment/>
    </xf>
    <xf numFmtId="0" fontId="70" fillId="0" borderId="35" xfId="0" applyFont="1" applyBorder="1" applyAlignment="1" quotePrefix="1">
      <alignment horizontal="right" wrapText="1"/>
    </xf>
    <xf numFmtId="0" fontId="70" fillId="0" borderId="36" xfId="0" applyFont="1" applyFill="1" applyBorder="1" applyAlignment="1">
      <alignment wrapText="1"/>
    </xf>
    <xf numFmtId="0" fontId="0" fillId="0" borderId="21" xfId="0" applyBorder="1" applyAlignment="1">
      <alignment/>
    </xf>
    <xf numFmtId="0" fontId="71" fillId="0" borderId="0" xfId="0" applyFont="1" applyAlignment="1">
      <alignment/>
    </xf>
    <xf numFmtId="0" fontId="72" fillId="37" borderId="37" xfId="0" applyFont="1" applyFill="1" applyBorder="1" applyAlignment="1">
      <alignment horizontal="center" vertical="center" wrapText="1"/>
    </xf>
    <xf numFmtId="0" fontId="72" fillId="37" borderId="38" xfId="0" applyFont="1" applyFill="1" applyBorder="1" applyAlignment="1">
      <alignment horizontal="center" vertical="center"/>
    </xf>
    <xf numFmtId="49" fontId="72" fillId="37" borderId="38" xfId="0" applyNumberFormat="1" applyFont="1" applyFill="1" applyBorder="1" applyAlignment="1">
      <alignment horizontal="center" vertical="center"/>
    </xf>
    <xf numFmtId="4" fontId="72" fillId="37" borderId="38" xfId="0" applyNumberFormat="1" applyFont="1" applyFill="1" applyBorder="1" applyAlignment="1">
      <alignment horizontal="center" vertical="center"/>
    </xf>
    <xf numFmtId="0" fontId="72" fillId="37" borderId="38" xfId="0" applyFont="1" applyFill="1" applyBorder="1" applyAlignment="1">
      <alignment horizontal="center" vertical="center" wrapText="1"/>
    </xf>
    <xf numFmtId="0" fontId="72" fillId="37" borderId="39" xfId="0" applyFont="1" applyFill="1" applyBorder="1" applyAlignment="1">
      <alignment horizontal="center" vertical="center"/>
    </xf>
    <xf numFmtId="0" fontId="73" fillId="0" borderId="0" xfId="0" applyFont="1" applyAlignment="1">
      <alignment/>
    </xf>
    <xf numFmtId="0" fontId="10" fillId="34" borderId="22" xfId="0" applyFont="1" applyFill="1" applyBorder="1" applyAlignment="1">
      <alignment horizontal="center" vertical="center" wrapText="1"/>
    </xf>
    <xf numFmtId="0" fontId="0" fillId="38" borderId="25" xfId="0" applyFont="1" applyFill="1" applyBorder="1" applyAlignment="1">
      <alignment horizontal="left" vertical="center" wrapText="1"/>
    </xf>
    <xf numFmtId="9" fontId="0" fillId="38" borderId="25" xfId="0" applyNumberFormat="1"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2" xfId="0" applyFont="1" applyBorder="1" applyAlignment="1">
      <alignment horizontal="left" vertical="center" wrapText="1"/>
    </xf>
    <xf numFmtId="9" fontId="0" fillId="0" borderId="24" xfId="0" applyNumberFormat="1" applyFont="1" applyFill="1" applyBorder="1" applyAlignment="1">
      <alignment vertical="center" wrapText="1"/>
    </xf>
    <xf numFmtId="0" fontId="0" fillId="0" borderId="24" xfId="0" applyFont="1" applyBorder="1" applyAlignment="1">
      <alignment vertical="center" wrapText="1"/>
    </xf>
    <xf numFmtId="9" fontId="0" fillId="0" borderId="25" xfId="0" applyNumberFormat="1" applyFont="1" applyFill="1" applyBorder="1" applyAlignment="1">
      <alignment vertical="center" wrapText="1"/>
    </xf>
    <xf numFmtId="196" fontId="0" fillId="0" borderId="25" xfId="44" applyNumberFormat="1" applyFont="1" applyFill="1" applyBorder="1" applyAlignment="1">
      <alignment horizontal="left" vertical="center" wrapText="1"/>
    </xf>
    <xf numFmtId="0" fontId="0" fillId="0" borderId="24" xfId="0" applyFont="1" applyBorder="1" applyAlignment="1">
      <alignment horizontal="left" vertical="center" wrapText="1"/>
    </xf>
    <xf numFmtId="9" fontId="0" fillId="0" borderId="25" xfId="44" applyNumberFormat="1" applyFont="1" applyFill="1" applyBorder="1" applyAlignment="1">
      <alignment vertical="center" wrapText="1"/>
    </xf>
    <xf numFmtId="207" fontId="0" fillId="0" borderId="22" xfId="0" applyNumberFormat="1" applyFont="1" applyBorder="1" applyAlignment="1">
      <alignment horizontal="left" vertical="center" wrapText="1"/>
    </xf>
    <xf numFmtId="9" fontId="0" fillId="0" borderId="25" xfId="60" applyFont="1" applyFill="1" applyBorder="1" applyAlignment="1">
      <alignment horizontal="center" vertical="center" wrapText="1"/>
    </xf>
    <xf numFmtId="9" fontId="0" fillId="0" borderId="28" xfId="60" applyFont="1" applyFill="1" applyBorder="1" applyAlignment="1">
      <alignment horizontal="center" vertical="center" wrapText="1"/>
    </xf>
    <xf numFmtId="207" fontId="0" fillId="0" borderId="22" xfId="0" applyNumberFormat="1" applyFont="1" applyFill="1" applyBorder="1" applyAlignment="1">
      <alignment vertical="center" wrapText="1"/>
    </xf>
    <xf numFmtId="9" fontId="0" fillId="0" borderId="40" xfId="60" applyFont="1" applyFill="1" applyBorder="1" applyAlignment="1">
      <alignment horizontal="center" vertical="center" wrapText="1"/>
    </xf>
    <xf numFmtId="9" fontId="0" fillId="0" borderId="28" xfId="60" applyFont="1" applyFill="1" applyBorder="1" applyAlignment="1">
      <alignment vertical="center" wrapText="1"/>
    </xf>
    <xf numFmtId="9" fontId="0" fillId="0" borderId="25" xfId="60" applyFont="1" applyFill="1" applyBorder="1" applyAlignment="1">
      <alignment vertical="center" wrapText="1"/>
    </xf>
    <xf numFmtId="9" fontId="0" fillId="0" borderId="22" xfId="60" applyFont="1" applyFill="1" applyBorder="1" applyAlignment="1">
      <alignment horizontal="center" vertical="center" wrapText="1"/>
    </xf>
    <xf numFmtId="9" fontId="0" fillId="0" borderId="28" xfId="0" applyNumberFormat="1" applyFont="1" applyFill="1" applyBorder="1" applyAlignment="1">
      <alignment vertical="center" wrapText="1"/>
    </xf>
    <xf numFmtId="196" fontId="0" fillId="0" borderId="25" xfId="0" applyNumberFormat="1" applyFont="1" applyFill="1" applyBorder="1" applyAlignment="1">
      <alignment horizontal="left" vertical="center" wrapText="1"/>
    </xf>
    <xf numFmtId="207" fontId="0" fillId="0" borderId="25" xfId="0" applyNumberFormat="1" applyFont="1" applyBorder="1" applyAlignment="1">
      <alignment horizontal="left" vertical="center" wrapText="1"/>
    </xf>
    <xf numFmtId="9" fontId="0" fillId="0" borderId="25" xfId="0" applyNumberFormat="1" applyFont="1" applyFill="1" applyBorder="1" applyAlignment="1">
      <alignment horizontal="center" vertical="center" wrapText="1"/>
    </xf>
    <xf numFmtId="0" fontId="0" fillId="0" borderId="25" xfId="0" applyFont="1" applyBorder="1" applyAlignment="1">
      <alignment vertical="center" wrapText="1"/>
    </xf>
    <xf numFmtId="9" fontId="0" fillId="0" borderId="28" xfId="0" applyNumberFormat="1" applyFont="1" applyFill="1" applyBorder="1" applyAlignment="1">
      <alignment horizontal="center" vertical="center" wrapText="1"/>
    </xf>
    <xf numFmtId="9" fontId="0" fillId="0" borderId="40" xfId="0" applyNumberFormat="1" applyFont="1" applyFill="1" applyBorder="1" applyAlignment="1">
      <alignment vertical="center" wrapText="1"/>
    </xf>
    <xf numFmtId="0" fontId="0" fillId="0" borderId="25" xfId="0" applyNumberFormat="1" applyFont="1" applyFill="1" applyBorder="1" applyAlignment="1">
      <alignment horizontal="center" vertical="center" wrapText="1"/>
    </xf>
    <xf numFmtId="0" fontId="69" fillId="0" borderId="31" xfId="0" applyFont="1" applyBorder="1" applyAlignment="1">
      <alignment horizontal="center" vertical="center" wrapText="1"/>
    </xf>
    <xf numFmtId="0" fontId="69" fillId="0" borderId="32" xfId="0" applyFont="1" applyBorder="1" applyAlignment="1">
      <alignment vertical="center" wrapText="1"/>
    </xf>
    <xf numFmtId="17" fontId="69" fillId="0" borderId="31" xfId="0" applyNumberFormat="1" applyFont="1" applyBorder="1" applyAlignment="1">
      <alignment horizontal="center" vertical="center" wrapText="1"/>
    </xf>
    <xf numFmtId="17" fontId="69" fillId="0" borderId="32" xfId="0" applyNumberFormat="1" applyFont="1" applyBorder="1" applyAlignment="1">
      <alignment horizontal="center" vertical="center" wrapText="1"/>
    </xf>
    <xf numFmtId="17" fontId="69" fillId="0" borderId="33" xfId="0" applyNumberFormat="1" applyFont="1" applyBorder="1" applyAlignment="1">
      <alignment horizontal="center" vertical="center" wrapText="1"/>
    </xf>
    <xf numFmtId="0" fontId="20" fillId="0" borderId="25" xfId="0" applyFont="1" applyBorder="1" applyAlignment="1">
      <alignment horizontal="left" vertical="center" wrapText="1"/>
    </xf>
    <xf numFmtId="0" fontId="10" fillId="34" borderId="25" xfId="0" applyFont="1" applyFill="1" applyBorder="1" applyAlignment="1">
      <alignment horizontal="center" vertical="center" wrapText="1"/>
    </xf>
    <xf numFmtId="17" fontId="69" fillId="0" borderId="33" xfId="0" applyNumberFormat="1" applyFont="1" applyBorder="1" applyAlignment="1">
      <alignment vertical="center" wrapText="1"/>
    </xf>
    <xf numFmtId="0" fontId="69" fillId="0" borderId="14" xfId="0" applyFont="1" applyBorder="1" applyAlignment="1">
      <alignment horizontal="center" vertical="center" wrapText="1"/>
    </xf>
    <xf numFmtId="0" fontId="69" fillId="0" borderId="17" xfId="0" applyFont="1" applyBorder="1" applyAlignment="1">
      <alignment horizontal="center" vertical="center" wrapText="1"/>
    </xf>
    <xf numFmtId="0" fontId="10" fillId="0" borderId="25" xfId="0" applyFont="1" applyBorder="1" applyAlignment="1">
      <alignment horizontal="center" vertical="center"/>
    </xf>
    <xf numFmtId="9" fontId="0" fillId="0" borderId="25" xfId="0" applyNumberFormat="1" applyFont="1" applyBorder="1" applyAlignment="1">
      <alignment horizontal="center" vertical="center"/>
    </xf>
    <xf numFmtId="9" fontId="0" fillId="0" borderId="28" xfId="0" applyNumberFormat="1" applyFont="1" applyBorder="1" applyAlignment="1">
      <alignment horizontal="center" vertical="center"/>
    </xf>
    <xf numFmtId="9" fontId="0" fillId="38" borderId="25" xfId="0" applyNumberFormat="1" applyFont="1" applyFill="1" applyBorder="1" applyAlignment="1">
      <alignment horizontal="center" vertical="center" wrapText="1"/>
    </xf>
    <xf numFmtId="0" fontId="0" fillId="38" borderId="22" xfId="0" applyFont="1" applyFill="1" applyBorder="1" applyAlignment="1">
      <alignment horizontal="left" vertical="center" wrapText="1"/>
    </xf>
    <xf numFmtId="0" fontId="6" fillId="0" borderId="0" xfId="0" applyFont="1" applyAlignment="1">
      <alignment vertical="center"/>
    </xf>
    <xf numFmtId="0" fontId="10" fillId="0" borderId="28" xfId="0" applyFont="1" applyFill="1" applyBorder="1" applyAlignment="1">
      <alignment horizontal="center" vertical="center" wrapText="1"/>
    </xf>
    <xf numFmtId="44" fontId="0" fillId="0" borderId="25" xfId="46" applyFont="1" applyFill="1" applyBorder="1" applyAlignment="1">
      <alignment horizontal="left" vertical="center"/>
    </xf>
    <xf numFmtId="209" fontId="21" fillId="0" borderId="25" xfId="0" applyNumberFormat="1" applyFont="1" applyFill="1" applyBorder="1" applyAlignment="1">
      <alignment vertical="top"/>
    </xf>
    <xf numFmtId="4" fontId="22" fillId="0" borderId="25" xfId="0" applyNumberFormat="1" applyFont="1" applyFill="1" applyBorder="1" applyAlignment="1">
      <alignment vertical="top"/>
    </xf>
    <xf numFmtId="0" fontId="6" fillId="0" borderId="0" xfId="0" applyFont="1" applyBorder="1" applyAlignment="1">
      <alignment vertical="center"/>
    </xf>
    <xf numFmtId="49" fontId="0" fillId="0" borderId="28" xfId="46" applyNumberFormat="1" applyFont="1" applyFill="1" applyBorder="1" applyAlignment="1">
      <alignment horizontal="center" vertical="center" wrapText="1"/>
    </xf>
    <xf numFmtId="207" fontId="10" fillId="0" borderId="29" xfId="46" applyNumberFormat="1" applyFont="1" applyBorder="1" applyAlignment="1">
      <alignment horizontal="right" vertical="center"/>
    </xf>
    <xf numFmtId="49" fontId="0" fillId="0" borderId="25" xfId="46" applyNumberFormat="1" applyFont="1" applyFill="1" applyBorder="1" applyAlignment="1">
      <alignment horizontal="center" vertical="center" wrapText="1"/>
    </xf>
    <xf numFmtId="44" fontId="0" fillId="0" borderId="25" xfId="46" applyFont="1" applyFill="1" applyBorder="1" applyAlignment="1">
      <alignment vertical="top"/>
    </xf>
    <xf numFmtId="209" fontId="21" fillId="0" borderId="25" xfId="0" applyNumberFormat="1" applyFont="1" applyBorder="1" applyAlignment="1">
      <alignment vertical="top"/>
    </xf>
    <xf numFmtId="4" fontId="22" fillId="0" borderId="25" xfId="0" applyNumberFormat="1" applyFont="1" applyBorder="1" applyAlignment="1">
      <alignment vertical="top"/>
    </xf>
    <xf numFmtId="4" fontId="23" fillId="0" borderId="29" xfId="0" applyNumberFormat="1" applyFont="1" applyBorder="1" applyAlignment="1">
      <alignment vertical="top"/>
    </xf>
    <xf numFmtId="0" fontId="0" fillId="0" borderId="29" xfId="0" applyBorder="1" applyAlignment="1">
      <alignment vertical="top"/>
    </xf>
    <xf numFmtId="205" fontId="0" fillId="0" borderId="24" xfId="46" applyNumberFormat="1" applyFont="1" applyFill="1" applyBorder="1" applyAlignment="1">
      <alignment horizontal="right" vertical="center" wrapText="1"/>
    </xf>
    <xf numFmtId="4" fontId="22" fillId="0" borderId="24" xfId="0" applyNumberFormat="1" applyFont="1" applyBorder="1" applyAlignment="1">
      <alignment vertical="top"/>
    </xf>
    <xf numFmtId="0" fontId="0" fillId="0" borderId="25" xfId="0" applyBorder="1" applyAlignment="1">
      <alignment vertical="top"/>
    </xf>
    <xf numFmtId="209" fontId="23" fillId="0" borderId="29" xfId="0" applyNumberFormat="1" applyFont="1" applyBorder="1" applyAlignment="1">
      <alignment vertical="top"/>
    </xf>
    <xf numFmtId="4" fontId="25" fillId="0" borderId="29" xfId="0" applyNumberFormat="1" applyFont="1" applyBorder="1" applyAlignment="1">
      <alignment vertical="top"/>
    </xf>
    <xf numFmtId="209" fontId="21" fillId="0" borderId="24" xfId="0" applyNumberFormat="1" applyFont="1" applyBorder="1" applyAlignment="1">
      <alignment vertical="top"/>
    </xf>
    <xf numFmtId="4" fontId="21" fillId="0" borderId="25" xfId="0" applyNumberFormat="1" applyFont="1" applyBorder="1" applyAlignment="1">
      <alignment vertical="top"/>
    </xf>
    <xf numFmtId="44" fontId="10" fillId="0" borderId="25" xfId="46" applyFont="1" applyBorder="1" applyAlignment="1">
      <alignment horizontal="center" vertical="center"/>
    </xf>
    <xf numFmtId="209" fontId="21" fillId="0" borderId="25" xfId="44" applyNumberFormat="1" applyFont="1" applyBorder="1" applyAlignment="1">
      <alignment vertical="top"/>
    </xf>
    <xf numFmtId="209" fontId="23" fillId="0" borderId="29" xfId="44" applyNumberFormat="1" applyFont="1" applyBorder="1" applyAlignment="1">
      <alignment vertical="top"/>
    </xf>
    <xf numFmtId="4" fontId="22" fillId="0" borderId="29" xfId="0" applyNumberFormat="1" applyFont="1" applyBorder="1" applyAlignment="1">
      <alignment vertical="top"/>
    </xf>
    <xf numFmtId="0" fontId="15" fillId="0" borderId="25" xfId="46" applyNumberFormat="1" applyFont="1" applyBorder="1" applyAlignment="1">
      <alignment horizontal="center" vertical="center"/>
    </xf>
    <xf numFmtId="0" fontId="0" fillId="0" borderId="22" xfId="46" applyNumberFormat="1" applyFont="1" applyBorder="1" applyAlignment="1">
      <alignment horizontal="center" vertical="center"/>
    </xf>
    <xf numFmtId="209" fontId="10" fillId="0" borderId="29" xfId="44" applyNumberFormat="1" applyFont="1" applyBorder="1" applyAlignment="1">
      <alignment horizontal="right" vertical="center"/>
    </xf>
    <xf numFmtId="44" fontId="0" fillId="0" borderId="0" xfId="46" applyFont="1" applyFill="1" applyBorder="1" applyAlignment="1">
      <alignment horizontal="left" vertical="center" wrapText="1"/>
    </xf>
    <xf numFmtId="205" fontId="0" fillId="0" borderId="22" xfId="46" applyNumberFormat="1" applyFont="1" applyFill="1" applyBorder="1" applyAlignment="1">
      <alignment horizontal="right" vertical="center" wrapText="1"/>
    </xf>
    <xf numFmtId="205" fontId="10" fillId="0" borderId="29" xfId="46" applyNumberFormat="1" applyFont="1" applyFill="1" applyBorder="1" applyAlignment="1">
      <alignment horizontal="right" vertical="center" wrapText="1"/>
    </xf>
    <xf numFmtId="44" fontId="0" fillId="0" borderId="28" xfId="46" applyFont="1" applyBorder="1" applyAlignment="1">
      <alignment horizontal="left" vertical="center"/>
    </xf>
    <xf numFmtId="4" fontId="10" fillId="0" borderId="25" xfId="46" applyNumberFormat="1" applyFont="1" applyFill="1" applyBorder="1" applyAlignment="1">
      <alignment horizontal="right" vertical="center" wrapText="1"/>
    </xf>
    <xf numFmtId="205" fontId="0" fillId="0" borderId="0" xfId="46" applyNumberFormat="1" applyFont="1" applyFill="1" applyBorder="1" applyAlignment="1">
      <alignment horizontal="right" vertical="center" wrapText="1"/>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0" fontId="0" fillId="0" borderId="0" xfId="46" applyNumberFormat="1" applyFont="1" applyFill="1" applyBorder="1" applyAlignment="1">
      <alignment horizontal="center" vertical="center"/>
    </xf>
    <xf numFmtId="0" fontId="0" fillId="0" borderId="28" xfId="0" applyFont="1" applyFill="1" applyBorder="1" applyAlignment="1">
      <alignment horizontal="center" vertical="center" wrapText="1"/>
    </xf>
    <xf numFmtId="0" fontId="10" fillId="34" borderId="25" xfId="0" applyFont="1" applyFill="1" applyBorder="1" applyAlignment="1">
      <alignment horizontal="center" vertical="center" wrapText="1"/>
    </xf>
    <xf numFmtId="177" fontId="0" fillId="0" borderId="25" xfId="42" applyFont="1" applyFill="1" applyBorder="1" applyAlignment="1">
      <alignment horizontal="right" vertical="center" wrapText="1"/>
    </xf>
    <xf numFmtId="177" fontId="10" fillId="0" borderId="29" xfId="42" applyFont="1" applyBorder="1" applyAlignment="1">
      <alignment horizontal="right" vertical="center"/>
    </xf>
    <xf numFmtId="177" fontId="24" fillId="0" borderId="29" xfId="42" applyFont="1" applyFill="1" applyBorder="1" applyAlignment="1">
      <alignment horizontal="right" vertical="center" wrapText="1"/>
    </xf>
    <xf numFmtId="177" fontId="0" fillId="0" borderId="22" xfId="42" applyFont="1" applyFill="1" applyBorder="1" applyAlignment="1">
      <alignment horizontal="right" vertical="center" wrapText="1"/>
    </xf>
    <xf numFmtId="177" fontId="10" fillId="0" borderId="29" xfId="42" applyFont="1" applyFill="1" applyBorder="1" applyAlignment="1">
      <alignment horizontal="right" vertical="center" wrapText="1"/>
    </xf>
    <xf numFmtId="177" fontId="26" fillId="0" borderId="29" xfId="42" applyFont="1" applyFill="1" applyBorder="1" applyAlignment="1">
      <alignment horizontal="right" vertical="center" wrapText="1"/>
    </xf>
    <xf numFmtId="177" fontId="0" fillId="0" borderId="25" xfId="42" applyFont="1" applyBorder="1" applyAlignment="1">
      <alignment vertical="center"/>
    </xf>
    <xf numFmtId="177" fontId="0" fillId="0" borderId="25" xfId="42" applyFont="1" applyBorder="1" applyAlignment="1">
      <alignment vertical="center" wrapText="1"/>
    </xf>
    <xf numFmtId="209" fontId="23" fillId="0" borderId="22" xfId="0" applyNumberFormat="1" applyFont="1" applyBorder="1" applyAlignment="1">
      <alignment vertical="top"/>
    </xf>
    <xf numFmtId="4" fontId="25" fillId="0" borderId="22" xfId="0" applyNumberFormat="1" applyFont="1" applyBorder="1" applyAlignment="1">
      <alignment vertical="top"/>
    </xf>
    <xf numFmtId="0" fontId="0" fillId="0" borderId="22" xfId="0" applyFont="1" applyBorder="1" applyAlignment="1">
      <alignment horizontal="center" vertical="center"/>
    </xf>
    <xf numFmtId="177" fontId="0" fillId="36" borderId="25" xfId="42" applyFont="1" applyFill="1" applyBorder="1" applyAlignment="1">
      <alignment horizontal="right" vertical="center" wrapText="1"/>
    </xf>
    <xf numFmtId="177" fontId="0" fillId="36" borderId="25" xfId="42" applyFont="1" applyFill="1" applyBorder="1" applyAlignment="1">
      <alignment horizontal="center" vertical="center" wrapText="1"/>
    </xf>
    <xf numFmtId="177" fontId="10" fillId="36" borderId="41" xfId="42" applyFont="1" applyFill="1" applyBorder="1" applyAlignment="1">
      <alignment vertical="center"/>
    </xf>
    <xf numFmtId="0" fontId="16" fillId="0" borderId="13" xfId="0" applyFont="1" applyFill="1" applyBorder="1" applyAlignment="1">
      <alignment vertical="center" wrapText="1"/>
    </xf>
    <xf numFmtId="0" fontId="10" fillId="0" borderId="0" xfId="0" applyFont="1" applyBorder="1" applyAlignment="1">
      <alignment vertical="center" wrapText="1"/>
    </xf>
    <xf numFmtId="0" fontId="10" fillId="0" borderId="14"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1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Fill="1" applyBorder="1" applyAlignment="1">
      <alignment horizontal="left" vertical="center" wrapText="1"/>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42" xfId="0" applyFont="1" applyFill="1" applyBorder="1" applyAlignment="1">
      <alignment horizontal="lef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15" fillId="0" borderId="13" xfId="0" applyFont="1" applyFill="1" applyBorder="1" applyAlignment="1">
      <alignment horizontal="left" vertical="center" wrapText="1"/>
    </xf>
    <xf numFmtId="0" fontId="0" fillId="0" borderId="0" xfId="0" applyFont="1" applyAlignment="1">
      <alignment horizontal="left" vertical="center" wrapText="1"/>
    </xf>
    <xf numFmtId="0" fontId="15" fillId="0" borderId="13" xfId="0" applyFont="1" applyFill="1" applyBorder="1" applyAlignment="1">
      <alignment vertical="center" wrapText="1"/>
    </xf>
    <xf numFmtId="0" fontId="0" fillId="0" borderId="0" xfId="0" applyFont="1" applyAlignment="1">
      <alignment vertical="center" wrapText="1"/>
    </xf>
    <xf numFmtId="0" fontId="10" fillId="33" borderId="13"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4" xfId="0" applyFont="1" applyFill="1" applyBorder="1" applyAlignment="1">
      <alignment horizontal="center" vertical="center"/>
    </xf>
    <xf numFmtId="0" fontId="0" fillId="0" borderId="10" xfId="0" applyFont="1" applyFill="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10" fillId="33" borderId="10" xfId="0" applyFont="1" applyFill="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7" fillId="33" borderId="42" xfId="0" applyFont="1" applyFill="1" applyBorder="1" applyAlignment="1">
      <alignment horizontal="center"/>
    </xf>
    <xf numFmtId="0" fontId="7" fillId="33" borderId="43" xfId="0" applyFont="1" applyFill="1" applyBorder="1" applyAlignment="1">
      <alignment horizontal="center"/>
    </xf>
    <xf numFmtId="0" fontId="7" fillId="33" borderId="44" xfId="0" applyFont="1" applyFill="1" applyBorder="1" applyAlignment="1">
      <alignment horizontal="center"/>
    </xf>
    <xf numFmtId="0" fontId="5" fillId="0" borderId="0" xfId="0" applyFont="1" applyBorder="1" applyAlignment="1">
      <alignment horizontal="justify" vertical="top" wrapText="1"/>
    </xf>
    <xf numFmtId="0" fontId="5" fillId="33" borderId="19" xfId="0" applyFont="1" applyFill="1" applyBorder="1" applyAlignment="1">
      <alignment horizontal="center" vertical="top"/>
    </xf>
    <xf numFmtId="0" fontId="5" fillId="33" borderId="45" xfId="0" applyFont="1" applyFill="1" applyBorder="1" applyAlignment="1">
      <alignment horizontal="center" vertical="top"/>
    </xf>
    <xf numFmtId="0" fontId="5" fillId="33" borderId="15" xfId="0" applyFont="1" applyFill="1" applyBorder="1" applyAlignment="1">
      <alignment horizontal="center" vertical="top"/>
    </xf>
    <xf numFmtId="0" fontId="5" fillId="33" borderId="16" xfId="0" applyFont="1" applyFill="1" applyBorder="1" applyAlignment="1">
      <alignment horizontal="center" vertical="top"/>
    </xf>
    <xf numFmtId="0" fontId="3" fillId="33" borderId="16" xfId="0" applyFont="1" applyFill="1" applyBorder="1" applyAlignment="1">
      <alignment/>
    </xf>
    <xf numFmtId="0" fontId="3" fillId="33" borderId="17" xfId="0" applyFont="1" applyFill="1" applyBorder="1" applyAlignment="1">
      <alignment/>
    </xf>
    <xf numFmtId="0" fontId="3" fillId="0" borderId="46"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28" xfId="0" applyFont="1" applyFill="1" applyBorder="1" applyAlignment="1">
      <alignment horizontal="center" vertical="top" wrapText="1"/>
    </xf>
    <xf numFmtId="0" fontId="5" fillId="33" borderId="21" xfId="0" applyFont="1" applyFill="1" applyBorder="1" applyAlignment="1">
      <alignment horizontal="center" vertical="top"/>
    </xf>
    <xf numFmtId="0" fontId="5" fillId="33" borderId="40" xfId="0" applyFont="1" applyFill="1" applyBorder="1" applyAlignment="1">
      <alignment horizontal="center" vertical="top"/>
    </xf>
    <xf numFmtId="0" fontId="3" fillId="0" borderId="46" xfId="0" applyFont="1" applyFill="1" applyBorder="1" applyAlignment="1">
      <alignment horizontal="center"/>
    </xf>
    <xf numFmtId="0" fontId="3" fillId="0" borderId="30" xfId="0" applyFont="1" applyFill="1" applyBorder="1" applyAlignment="1">
      <alignment horizontal="center"/>
    </xf>
    <xf numFmtId="0" fontId="3" fillId="0" borderId="28" xfId="0" applyFont="1" applyFill="1" applyBorder="1" applyAlignment="1">
      <alignment horizontal="center"/>
    </xf>
    <xf numFmtId="201" fontId="3" fillId="0" borderId="46" xfId="0" applyNumberFormat="1" applyFont="1" applyFill="1" applyBorder="1" applyAlignment="1">
      <alignment horizontal="center"/>
    </xf>
    <xf numFmtId="201" fontId="0" fillId="0" borderId="28" xfId="0" applyNumberFormat="1" applyBorder="1" applyAlignment="1">
      <alignment horizontal="center"/>
    </xf>
    <xf numFmtId="201" fontId="3" fillId="0" borderId="25" xfId="0" applyNumberFormat="1" applyFont="1" applyBorder="1" applyAlignment="1">
      <alignment horizontal="center"/>
    </xf>
    <xf numFmtId="201" fontId="0" fillId="0" borderId="25" xfId="0" applyNumberFormat="1" applyBorder="1" applyAlignment="1">
      <alignment horizontal="center"/>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26" xfId="0" applyFont="1"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wrapText="1"/>
    </xf>
    <xf numFmtId="0" fontId="0" fillId="0" borderId="22" xfId="0" applyFont="1" applyBorder="1" applyAlignment="1">
      <alignment horizontal="center" vertical="center" wrapText="1"/>
    </xf>
    <xf numFmtId="44" fontId="10" fillId="0" borderId="25" xfId="46" applyFont="1" applyBorder="1" applyAlignment="1">
      <alignment horizontal="right" vertical="center" wrapText="1"/>
    </xf>
    <xf numFmtId="44" fontId="10" fillId="0" borderId="47" xfId="46" applyFont="1" applyBorder="1" applyAlignment="1">
      <alignment horizontal="center" vertical="center" wrapText="1"/>
    </xf>
    <xf numFmtId="0" fontId="0" fillId="0" borderId="41" xfId="0" applyBorder="1" applyAlignment="1">
      <alignment horizontal="center" vertical="center" wrapText="1"/>
    </xf>
    <xf numFmtId="44" fontId="10" fillId="0" borderId="24" xfId="46" applyFont="1" applyBorder="1" applyAlignment="1">
      <alignment horizontal="center" vertical="center"/>
    </xf>
    <xf numFmtId="44" fontId="10" fillId="0" borderId="47" xfId="46" applyFont="1" applyBorder="1" applyAlignment="1">
      <alignment horizontal="center" vertical="center"/>
    </xf>
    <xf numFmtId="44" fontId="10" fillId="0" borderId="41" xfId="46" applyFont="1" applyBorder="1" applyAlignment="1">
      <alignment horizontal="center" vertical="center"/>
    </xf>
    <xf numFmtId="0" fontId="0" fillId="0" borderId="25" xfId="0" applyFont="1" applyBorder="1" applyAlignment="1">
      <alignment horizontal="center" vertical="center" wrapText="1"/>
    </xf>
    <xf numFmtId="44" fontId="0" fillId="0" borderId="22" xfId="46" applyFont="1"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0" fillId="0" borderId="0" xfId="0" applyFont="1" applyAlignment="1">
      <alignment horizontal="left" wrapText="1"/>
    </xf>
    <xf numFmtId="0" fontId="0" fillId="0" borderId="22"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25" xfId="0" applyFont="1" applyBorder="1" applyAlignment="1">
      <alignment horizontal="left" vertical="center" wrapText="1"/>
    </xf>
    <xf numFmtId="0" fontId="0" fillId="0" borderId="2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horizontal="center" vertical="center"/>
    </xf>
    <xf numFmtId="44" fontId="0" fillId="0" borderId="26" xfId="46" applyFont="1" applyBorder="1" applyAlignment="1">
      <alignment horizontal="left" vertical="center" wrapText="1"/>
    </xf>
    <xf numFmtId="44" fontId="0" fillId="0" borderId="24" xfId="46" applyFont="1" applyBorder="1" applyAlignment="1">
      <alignment horizontal="left" vertical="center" wrapText="1"/>
    </xf>
    <xf numFmtId="0" fontId="0" fillId="0" borderId="25" xfId="0" applyFont="1" applyBorder="1" applyAlignment="1">
      <alignment horizontal="left" vertical="center"/>
    </xf>
    <xf numFmtId="0" fontId="10" fillId="34" borderId="25"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0" fillId="0" borderId="22" xfId="0" applyNumberFormat="1" applyFont="1" applyBorder="1" applyAlignment="1">
      <alignment horizontal="left" vertical="center" wrapText="1"/>
    </xf>
    <xf numFmtId="0" fontId="0" fillId="0" borderId="26" xfId="0" applyNumberFormat="1" applyFont="1" applyBorder="1" applyAlignment="1">
      <alignment horizontal="left" vertical="center" wrapText="1"/>
    </xf>
    <xf numFmtId="0" fontId="0" fillId="0" borderId="24" xfId="0" applyNumberFormat="1" applyFont="1" applyBorder="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9" fontId="0" fillId="0" borderId="22" xfId="0" applyNumberFormat="1" applyFont="1" applyFill="1" applyBorder="1" applyAlignment="1">
      <alignment horizontal="center" vertical="center" wrapText="1"/>
    </xf>
    <xf numFmtId="9" fontId="0" fillId="0" borderId="26" xfId="0" applyNumberFormat="1" applyFont="1" applyFill="1" applyBorder="1" applyAlignment="1">
      <alignment horizontal="center" vertical="center" wrapText="1"/>
    </xf>
    <xf numFmtId="9" fontId="0" fillId="0" borderId="24"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33" borderId="46"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10" fillId="0" borderId="0" xfId="0" applyFont="1" applyAlignment="1">
      <alignment horizontal="center"/>
    </xf>
    <xf numFmtId="0" fontId="74" fillId="35" borderId="31" xfId="0" applyFont="1" applyFill="1" applyBorder="1" applyAlignment="1">
      <alignment vertical="center" wrapText="1"/>
    </xf>
    <xf numFmtId="0" fontId="74" fillId="35" borderId="32" xfId="0" applyFont="1" applyFill="1" applyBorder="1" applyAlignment="1">
      <alignment vertical="center" wrapText="1"/>
    </xf>
    <xf numFmtId="0" fontId="74" fillId="35" borderId="33" xfId="0" applyFont="1" applyFill="1" applyBorder="1" applyAlignment="1">
      <alignment vertical="center" wrapText="1"/>
    </xf>
    <xf numFmtId="0" fontId="68" fillId="35" borderId="31" xfId="0" applyFont="1" applyFill="1" applyBorder="1" applyAlignment="1">
      <alignment vertical="center" wrapText="1"/>
    </xf>
    <xf numFmtId="0" fontId="68" fillId="35" borderId="32" xfId="0" applyFont="1" applyFill="1" applyBorder="1" applyAlignment="1">
      <alignment vertical="center" wrapText="1"/>
    </xf>
    <xf numFmtId="0" fontId="68" fillId="35" borderId="33" xfId="0" applyFont="1" applyFill="1" applyBorder="1" applyAlignment="1">
      <alignment vertical="center" wrapText="1"/>
    </xf>
    <xf numFmtId="0" fontId="69" fillId="0" borderId="31"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31" xfId="0" applyFont="1" applyBorder="1" applyAlignment="1">
      <alignment horizontal="left" vertical="center" wrapText="1"/>
    </xf>
    <xf numFmtId="0" fontId="69" fillId="0" borderId="32" xfId="0" applyFont="1" applyBorder="1" applyAlignment="1">
      <alignment horizontal="left" vertical="center" wrapText="1"/>
    </xf>
    <xf numFmtId="17" fontId="69" fillId="0" borderId="31" xfId="0" applyNumberFormat="1" applyFont="1" applyBorder="1" applyAlignment="1">
      <alignment horizontal="center" vertical="center" wrapText="1"/>
    </xf>
    <xf numFmtId="17" fontId="69" fillId="0" borderId="32" xfId="0" applyNumberFormat="1" applyFont="1" applyBorder="1" applyAlignment="1">
      <alignment horizontal="center" vertical="center" wrapText="1"/>
    </xf>
    <xf numFmtId="17" fontId="69" fillId="0" borderId="33" xfId="0" applyNumberFormat="1" applyFont="1" applyBorder="1" applyAlignment="1">
      <alignment horizontal="center" vertical="center" wrapText="1"/>
    </xf>
    <xf numFmtId="0" fontId="69" fillId="0" borderId="33" xfId="0" applyFont="1" applyBorder="1" applyAlignment="1">
      <alignment horizontal="left" vertical="center" wrapText="1"/>
    </xf>
    <xf numFmtId="0" fontId="69" fillId="0" borderId="31" xfId="0" applyFont="1" applyBorder="1" applyAlignment="1">
      <alignment vertical="center" wrapText="1"/>
    </xf>
    <xf numFmtId="0" fontId="69" fillId="0" borderId="32" xfId="0" applyFont="1" applyBorder="1" applyAlignment="1">
      <alignment vertical="center" wrapText="1"/>
    </xf>
    <xf numFmtId="0" fontId="19" fillId="37" borderId="42" xfId="0" applyFont="1" applyFill="1" applyBorder="1" applyAlignment="1">
      <alignment horizontal="center" vertical="center"/>
    </xf>
    <xf numFmtId="0" fontId="19" fillId="37" borderId="43" xfId="0" applyFont="1" applyFill="1" applyBorder="1" applyAlignment="1">
      <alignment horizontal="center" vertical="center"/>
    </xf>
    <xf numFmtId="0" fontId="19" fillId="37" borderId="44" xfId="0" applyFont="1" applyFill="1" applyBorder="1" applyAlignment="1">
      <alignment horizontal="center" vertical="center"/>
    </xf>
    <xf numFmtId="207" fontId="17" fillId="37" borderId="42" xfId="0" applyNumberFormat="1" applyFont="1" applyFill="1" applyBorder="1" applyAlignment="1">
      <alignment horizontal="center" vertical="center" wrapText="1"/>
    </xf>
    <xf numFmtId="207" fontId="17" fillId="37" borderId="44" xfId="0" applyNumberFormat="1" applyFont="1" applyFill="1" applyBorder="1" applyAlignment="1">
      <alignment horizontal="center" vertical="center" wrapText="1"/>
    </xf>
    <xf numFmtId="0" fontId="17" fillId="0" borderId="0" xfId="0" applyFont="1" applyAlignment="1">
      <alignment horizontal="center" wrapText="1"/>
    </xf>
    <xf numFmtId="0" fontId="17" fillId="0" borderId="0" xfId="0" applyFont="1" applyAlignment="1">
      <alignment horizontal="center"/>
    </xf>
    <xf numFmtId="0" fontId="75" fillId="37"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Plan Operativo Anu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ables/table1.xml><?xml version="1.0" encoding="utf-8"?>
<table xmlns="http://schemas.openxmlformats.org/spreadsheetml/2006/main" id="1" name="Tabla1" displayName="Tabla1" ref="B10:T35" comment="" totalsRowShown="0">
  <autoFilter ref="B10:T35"/>
  <tableColumns count="19">
    <tableColumn id="1" name="Etiqueta (tag)"/>
    <tableColumn id="2" name="Voucher"/>
    <tableColumn id="3" name="Vendor"/>
    <tableColumn id="4" name="PO"/>
    <tableColumn id="5" name="Fecha de recibo"/>
    <tableColumn id="6" name="Descripción"/>
    <tableColumn id="7" name="Marca"/>
    <tableColumn id="8" name="Cantidad"/>
    <tableColumn id="9" name="Monto"/>
    <tableColumn id="10" name="Cuenta"/>
    <tableColumn id="11" name="Moneda"/>
    <tableColumn id="12" name="Fund"/>
    <tableColumn id="13" name="Deparment"/>
    <tableColumn id="14" name="Project"/>
    <tableColumn id="15" name="Agent"/>
    <tableColumn id="16" name="Donor"/>
    <tableColumn id="17" name="Serial ID"/>
    <tableColumn id="18" name="Custodio"/>
    <tableColumn id="19" name="Ubicació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42"/>
  <sheetViews>
    <sheetView view="pageBreakPreview" zoomScaleSheetLayoutView="100" zoomScalePageLayoutView="0" workbookViewId="0" topLeftCell="A16">
      <selection activeCell="K60" sqref="K60"/>
    </sheetView>
  </sheetViews>
  <sheetFormatPr defaultColWidth="11.421875" defaultRowHeight="12.75"/>
  <cols>
    <col min="1" max="1" width="1.421875" style="122" customWidth="1"/>
    <col min="2" max="8" width="13.28125" style="122" customWidth="1"/>
    <col min="9" max="16384" width="11.421875" style="122" customWidth="1"/>
  </cols>
  <sheetData>
    <row r="1" spans="2:8" ht="12.75">
      <c r="B1" s="289" t="s">
        <v>15</v>
      </c>
      <c r="C1" s="290"/>
      <c r="D1" s="290"/>
      <c r="E1" s="290"/>
      <c r="F1" s="290"/>
      <c r="G1" s="290"/>
      <c r="H1" s="291"/>
    </row>
    <row r="2" spans="2:8" ht="12.75">
      <c r="B2" s="299" t="s">
        <v>13</v>
      </c>
      <c r="C2" s="300"/>
      <c r="D2" s="300"/>
      <c r="E2" s="300"/>
      <c r="F2" s="300"/>
      <c r="G2" s="300"/>
      <c r="H2" s="301"/>
    </row>
    <row r="3" spans="2:8" ht="13.5" thickBot="1">
      <c r="B3" s="305"/>
      <c r="C3" s="306"/>
      <c r="D3" s="307"/>
      <c r="E3" s="307"/>
      <c r="F3" s="307"/>
      <c r="G3" s="307"/>
      <c r="H3" s="308"/>
    </row>
    <row r="4" spans="2:3" ht="4.5" customHeight="1" thickBot="1">
      <c r="B4" s="123"/>
      <c r="C4" s="123"/>
    </row>
    <row r="5" spans="2:8" ht="13.5" thickBot="1">
      <c r="B5" s="292" t="s">
        <v>16</v>
      </c>
      <c r="C5" s="293"/>
      <c r="D5" s="293"/>
      <c r="E5" s="293"/>
      <c r="F5" s="293"/>
      <c r="G5" s="293"/>
      <c r="H5" s="294"/>
    </row>
    <row r="6" spans="2:8" ht="55.5" customHeight="1">
      <c r="B6" s="295" t="s">
        <v>114</v>
      </c>
      <c r="C6" s="296"/>
      <c r="D6" s="296"/>
      <c r="E6" s="296"/>
      <c r="F6" s="296"/>
      <c r="G6" s="296"/>
      <c r="H6" s="287"/>
    </row>
    <row r="7" spans="2:8" ht="29.25" customHeight="1">
      <c r="B7" s="297" t="s">
        <v>145</v>
      </c>
      <c r="C7" s="298"/>
      <c r="D7" s="298"/>
      <c r="E7" s="298"/>
      <c r="F7" s="298"/>
      <c r="G7" s="298"/>
      <c r="H7" s="281"/>
    </row>
    <row r="8" spans="2:8" ht="27.75" customHeight="1">
      <c r="B8" s="297" t="s">
        <v>115</v>
      </c>
      <c r="C8" s="298"/>
      <c r="D8" s="298"/>
      <c r="E8" s="298"/>
      <c r="F8" s="298"/>
      <c r="G8" s="298"/>
      <c r="H8" s="281"/>
    </row>
    <row r="9" spans="2:8" ht="3.75" customHeight="1" thickBot="1">
      <c r="B9" s="124"/>
      <c r="C9" s="125"/>
      <c r="D9" s="125"/>
      <c r="E9" s="125"/>
      <c r="F9" s="125"/>
      <c r="G9" s="125"/>
      <c r="H9" s="126"/>
    </row>
    <row r="10" spans="2:8" ht="13.5" thickBot="1">
      <c r="B10" s="309" t="s">
        <v>17</v>
      </c>
      <c r="C10" s="310"/>
      <c r="D10" s="310"/>
      <c r="E10" s="310"/>
      <c r="F10" s="310"/>
      <c r="G10" s="310"/>
      <c r="H10" s="311"/>
    </row>
    <row r="11" spans="2:8" ht="12.75">
      <c r="B11" s="302" t="s">
        <v>28</v>
      </c>
      <c r="C11" s="303"/>
      <c r="D11" s="303"/>
      <c r="E11" s="303"/>
      <c r="F11" s="303"/>
      <c r="G11" s="303"/>
      <c r="H11" s="304"/>
    </row>
    <row r="12" spans="2:8" ht="3.75" customHeight="1">
      <c r="B12" s="127"/>
      <c r="C12" s="128"/>
      <c r="D12" s="128"/>
      <c r="E12" s="128"/>
      <c r="F12" s="128"/>
      <c r="G12" s="128"/>
      <c r="H12" s="126"/>
    </row>
    <row r="13" spans="2:8" ht="12.75">
      <c r="B13" s="276" t="s">
        <v>18</v>
      </c>
      <c r="C13" s="277"/>
      <c r="D13" s="277"/>
      <c r="E13" s="277"/>
      <c r="F13" s="277"/>
      <c r="G13" s="277"/>
      <c r="H13" s="278"/>
    </row>
    <row r="14" spans="2:8" ht="27.75" customHeight="1">
      <c r="B14" s="279" t="s">
        <v>138</v>
      </c>
      <c r="C14" s="280"/>
      <c r="D14" s="280"/>
      <c r="E14" s="280"/>
      <c r="F14" s="280"/>
      <c r="G14" s="280"/>
      <c r="H14" s="281"/>
    </row>
    <row r="15" spans="2:8" ht="15" customHeight="1">
      <c r="B15" s="279" t="s">
        <v>139</v>
      </c>
      <c r="C15" s="280"/>
      <c r="D15" s="280"/>
      <c r="E15" s="280"/>
      <c r="F15" s="280"/>
      <c r="G15" s="280"/>
      <c r="H15" s="281"/>
    </row>
    <row r="16" spans="2:8" ht="15" customHeight="1">
      <c r="B16" s="279" t="s">
        <v>140</v>
      </c>
      <c r="C16" s="280"/>
      <c r="D16" s="280"/>
      <c r="E16" s="280"/>
      <c r="F16" s="280"/>
      <c r="G16" s="280"/>
      <c r="H16" s="281"/>
    </row>
    <row r="17" spans="2:8" ht="27.75" customHeight="1">
      <c r="B17" s="279" t="s">
        <v>29</v>
      </c>
      <c r="C17" s="280"/>
      <c r="D17" s="280"/>
      <c r="E17" s="280"/>
      <c r="F17" s="280"/>
      <c r="G17" s="280"/>
      <c r="H17" s="281"/>
    </row>
    <row r="18" spans="2:8" ht="15" customHeight="1">
      <c r="B18" s="279" t="s">
        <v>25</v>
      </c>
      <c r="C18" s="280"/>
      <c r="D18" s="280"/>
      <c r="E18" s="280"/>
      <c r="F18" s="280"/>
      <c r="G18" s="280"/>
      <c r="H18" s="281"/>
    </row>
    <row r="19" spans="2:8" ht="3.75" customHeight="1">
      <c r="B19" s="127"/>
      <c r="C19" s="128"/>
      <c r="D19" s="128"/>
      <c r="E19" s="128"/>
      <c r="F19" s="128"/>
      <c r="G19" s="128"/>
      <c r="H19" s="126"/>
    </row>
    <row r="20" spans="2:8" ht="39" customHeight="1">
      <c r="B20" s="282" t="s">
        <v>116</v>
      </c>
      <c r="C20" s="283"/>
      <c r="D20" s="283"/>
      <c r="E20" s="283"/>
      <c r="F20" s="283"/>
      <c r="G20" s="283"/>
      <c r="H20" s="284"/>
    </row>
    <row r="21" spans="2:8" ht="3.75" customHeight="1">
      <c r="B21" s="121"/>
      <c r="C21" s="129"/>
      <c r="D21" s="129"/>
      <c r="E21" s="129"/>
      <c r="F21" s="129"/>
      <c r="G21" s="129"/>
      <c r="H21" s="130"/>
    </row>
    <row r="22" spans="2:8" ht="15" customHeight="1">
      <c r="B22" s="276" t="s">
        <v>33</v>
      </c>
      <c r="C22" s="280"/>
      <c r="D22" s="280"/>
      <c r="E22" s="280"/>
      <c r="F22" s="280"/>
      <c r="G22" s="280"/>
      <c r="H22" s="281"/>
    </row>
    <row r="23" spans="2:8" ht="14.25" customHeight="1">
      <c r="B23" s="279" t="s">
        <v>30</v>
      </c>
      <c r="C23" s="280"/>
      <c r="D23" s="280"/>
      <c r="E23" s="280"/>
      <c r="F23" s="280"/>
      <c r="G23" s="280"/>
      <c r="H23" s="281"/>
    </row>
    <row r="24" spans="2:8" ht="27" customHeight="1">
      <c r="B24" s="279" t="s">
        <v>117</v>
      </c>
      <c r="C24" s="280"/>
      <c r="D24" s="280"/>
      <c r="E24" s="280"/>
      <c r="F24" s="280"/>
      <c r="G24" s="280"/>
      <c r="H24" s="281"/>
    </row>
    <row r="25" spans="2:8" ht="26.25" customHeight="1">
      <c r="B25" s="279" t="s">
        <v>31</v>
      </c>
      <c r="C25" s="280"/>
      <c r="D25" s="280"/>
      <c r="E25" s="280"/>
      <c r="F25" s="280"/>
      <c r="G25" s="280"/>
      <c r="H25" s="281"/>
    </row>
    <row r="26" spans="2:8" ht="3.75" customHeight="1">
      <c r="B26" s="127"/>
      <c r="C26" s="128"/>
      <c r="D26" s="128"/>
      <c r="E26" s="128"/>
      <c r="F26" s="128"/>
      <c r="G26" s="128"/>
      <c r="H26" s="126"/>
    </row>
    <row r="27" spans="2:8" ht="14.25" customHeight="1">
      <c r="B27" s="276" t="s">
        <v>34</v>
      </c>
      <c r="C27" s="277"/>
      <c r="D27" s="277"/>
      <c r="E27" s="277"/>
      <c r="F27" s="277"/>
      <c r="G27" s="277"/>
      <c r="H27" s="278"/>
    </row>
    <row r="28" spans="2:8" ht="15.75" customHeight="1">
      <c r="B28" s="279" t="s">
        <v>32</v>
      </c>
      <c r="C28" s="280"/>
      <c r="D28" s="280"/>
      <c r="E28" s="280"/>
      <c r="F28" s="280"/>
      <c r="G28" s="280"/>
      <c r="H28" s="281"/>
    </row>
    <row r="29" spans="2:8" ht="54" customHeight="1">
      <c r="B29" s="279" t="s">
        <v>26</v>
      </c>
      <c r="C29" s="280"/>
      <c r="D29" s="280"/>
      <c r="E29" s="280"/>
      <c r="F29" s="280"/>
      <c r="G29" s="280"/>
      <c r="H29" s="281"/>
    </row>
    <row r="30" spans="2:8" ht="42" customHeight="1">
      <c r="B30" s="279" t="s">
        <v>110</v>
      </c>
      <c r="C30" s="280"/>
      <c r="D30" s="280"/>
      <c r="E30" s="280"/>
      <c r="F30" s="280"/>
      <c r="G30" s="280"/>
      <c r="H30" s="281"/>
    </row>
    <row r="31" spans="2:8" ht="24" customHeight="1">
      <c r="B31" s="279" t="s">
        <v>141</v>
      </c>
      <c r="C31" s="280"/>
      <c r="D31" s="280"/>
      <c r="E31" s="280"/>
      <c r="F31" s="280"/>
      <c r="G31" s="280"/>
      <c r="H31" s="281"/>
    </row>
    <row r="32" spans="2:8" ht="3.75" customHeight="1">
      <c r="B32" s="127"/>
      <c r="C32" s="128"/>
      <c r="D32" s="128"/>
      <c r="E32" s="128"/>
      <c r="F32" s="128"/>
      <c r="G32" s="128"/>
      <c r="H32" s="126"/>
    </row>
    <row r="33" spans="2:8" ht="15" customHeight="1">
      <c r="B33" s="276" t="s">
        <v>35</v>
      </c>
      <c r="C33" s="277"/>
      <c r="D33" s="277"/>
      <c r="E33" s="277"/>
      <c r="F33" s="277"/>
      <c r="G33" s="277"/>
      <c r="H33" s="278"/>
    </row>
    <row r="34" spans="2:8" ht="53.25" customHeight="1">
      <c r="B34" s="279" t="s">
        <v>27</v>
      </c>
      <c r="C34" s="280"/>
      <c r="D34" s="280"/>
      <c r="E34" s="280"/>
      <c r="F34" s="280"/>
      <c r="G34" s="280"/>
      <c r="H34" s="281"/>
    </row>
    <row r="35" spans="2:8" ht="27" customHeight="1">
      <c r="B35" s="288" t="s">
        <v>48</v>
      </c>
      <c r="C35" s="283"/>
      <c r="D35" s="283"/>
      <c r="E35" s="283"/>
      <c r="F35" s="283"/>
      <c r="G35" s="283"/>
      <c r="H35" s="284"/>
    </row>
    <row r="36" spans="2:8" ht="3.75" customHeight="1">
      <c r="B36" s="127"/>
      <c r="C36" s="128"/>
      <c r="D36" s="128"/>
      <c r="E36" s="128"/>
      <c r="F36" s="128"/>
      <c r="G36" s="128"/>
      <c r="H36" s="126"/>
    </row>
    <row r="37" spans="2:8" ht="12.75">
      <c r="B37" s="276" t="s">
        <v>36</v>
      </c>
      <c r="C37" s="277"/>
      <c r="D37" s="277"/>
      <c r="E37" s="277"/>
      <c r="F37" s="277"/>
      <c r="G37" s="277"/>
      <c r="H37" s="278"/>
    </row>
    <row r="38" spans="2:8" ht="36.75" customHeight="1">
      <c r="B38" s="279" t="s">
        <v>146</v>
      </c>
      <c r="C38" s="280"/>
      <c r="D38" s="280"/>
      <c r="E38" s="280"/>
      <c r="F38" s="280"/>
      <c r="G38" s="280"/>
      <c r="H38" s="281"/>
    </row>
    <row r="39" spans="2:8" ht="12.75" customHeight="1">
      <c r="B39" s="131"/>
      <c r="C39" s="58"/>
      <c r="D39" s="58"/>
      <c r="E39" s="58"/>
      <c r="F39" s="58"/>
      <c r="G39" s="58"/>
      <c r="H39" s="132"/>
    </row>
    <row r="40" spans="2:8" ht="12.75">
      <c r="B40" s="133" t="s">
        <v>49</v>
      </c>
      <c r="C40" s="58"/>
      <c r="D40" s="58"/>
      <c r="E40" s="58"/>
      <c r="F40" s="58"/>
      <c r="G40" s="58"/>
      <c r="H40" s="132"/>
    </row>
    <row r="41" spans="2:8" ht="52.5" customHeight="1">
      <c r="B41" s="285" t="s">
        <v>189</v>
      </c>
      <c r="C41" s="286"/>
      <c r="D41" s="286"/>
      <c r="E41" s="286"/>
      <c r="F41" s="286"/>
      <c r="G41" s="286"/>
      <c r="H41" s="287"/>
    </row>
    <row r="42" spans="2:8" ht="3.75" customHeight="1" thickBot="1">
      <c r="B42" s="134"/>
      <c r="C42" s="135"/>
      <c r="D42" s="135"/>
      <c r="E42" s="135"/>
      <c r="F42" s="135"/>
      <c r="G42" s="135"/>
      <c r="H42" s="136"/>
    </row>
  </sheetData>
  <sheetProtection/>
  <mergeCells count="31">
    <mergeCell ref="B3:H3"/>
    <mergeCell ref="B8:H8"/>
    <mergeCell ref="B10:H10"/>
    <mergeCell ref="B25:H25"/>
    <mergeCell ref="B17:H17"/>
    <mergeCell ref="B18:H18"/>
    <mergeCell ref="B1:H1"/>
    <mergeCell ref="B5:H5"/>
    <mergeCell ref="B6:H6"/>
    <mergeCell ref="B7:H7"/>
    <mergeCell ref="B15:H15"/>
    <mergeCell ref="B16:H16"/>
    <mergeCell ref="B2:H2"/>
    <mergeCell ref="B11:H11"/>
    <mergeCell ref="B13:H13"/>
    <mergeCell ref="B14:H14"/>
    <mergeCell ref="B41:H41"/>
    <mergeCell ref="B34:H34"/>
    <mergeCell ref="B31:H31"/>
    <mergeCell ref="B37:H37"/>
    <mergeCell ref="B38:H38"/>
    <mergeCell ref="B30:H30"/>
    <mergeCell ref="B33:H33"/>
    <mergeCell ref="B35:H35"/>
    <mergeCell ref="B27:H27"/>
    <mergeCell ref="B28:H28"/>
    <mergeCell ref="B29:H29"/>
    <mergeCell ref="B20:H20"/>
    <mergeCell ref="B24:H24"/>
    <mergeCell ref="B22:H22"/>
    <mergeCell ref="B23:H23"/>
  </mergeCells>
  <printOptions horizontalCentered="1" verticalCentered="1"/>
  <pageMargins left="0.16" right="0.24" top="0.26" bottom="0.26" header="0.5" footer="0.5"/>
  <pageSetup horizontalDpi="600" verticalDpi="600" orientation="portrait" scale="93"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showGridLines="0" tabSelected="1" zoomScale="75" zoomScaleNormal="75" zoomScaleSheetLayoutView="75" zoomScalePageLayoutView="0" workbookViewId="0" topLeftCell="A1">
      <selection activeCell="Q37" sqref="Q37"/>
    </sheetView>
  </sheetViews>
  <sheetFormatPr defaultColWidth="11.421875" defaultRowHeight="12.75"/>
  <cols>
    <col min="1" max="1" width="1.421875" style="2" customWidth="1"/>
    <col min="2" max="2" width="17.00390625" style="3" customWidth="1"/>
    <col min="3" max="3" width="12.7109375" style="3" customWidth="1"/>
    <col min="4" max="4" width="10.8515625" style="3" customWidth="1"/>
    <col min="5" max="5" width="12.7109375" style="3" customWidth="1"/>
    <col min="6" max="6" width="2.00390625" style="3" customWidth="1"/>
    <col min="7" max="7" width="11.421875" style="3" customWidth="1"/>
    <col min="8" max="8" width="12.57421875" style="3" customWidth="1"/>
    <col min="9" max="9" width="13.7109375" style="3" customWidth="1"/>
    <col min="10" max="16384" width="11.421875" style="3" customWidth="1"/>
  </cols>
  <sheetData>
    <row r="1" spans="2:9" ht="14.25">
      <c r="B1" s="1" t="s">
        <v>2</v>
      </c>
      <c r="C1" s="1"/>
      <c r="D1" s="2"/>
      <c r="E1" s="2"/>
      <c r="F1" s="2"/>
      <c r="G1" s="2"/>
      <c r="H1" s="2"/>
      <c r="I1" s="2"/>
    </row>
    <row r="2" spans="2:9" ht="13.5">
      <c r="B2" s="2"/>
      <c r="C2" s="2"/>
      <c r="D2" s="2"/>
      <c r="E2" s="2"/>
      <c r="F2" s="2"/>
      <c r="G2" s="2"/>
      <c r="H2" s="2"/>
      <c r="I2" s="2"/>
    </row>
    <row r="3" spans="2:9" ht="13.5">
      <c r="B3" s="2"/>
      <c r="C3" s="2"/>
      <c r="D3" s="2"/>
      <c r="E3" s="2"/>
      <c r="F3" s="2"/>
      <c r="G3" s="2"/>
      <c r="H3" s="2"/>
      <c r="I3" s="2"/>
    </row>
    <row r="4" spans="2:9" ht="13.5">
      <c r="B4" s="2"/>
      <c r="C4" s="2"/>
      <c r="D4" s="2"/>
      <c r="E4" s="2"/>
      <c r="F4" s="2"/>
      <c r="G4" s="2"/>
      <c r="H4" s="2"/>
      <c r="I4" s="2"/>
    </row>
    <row r="5" spans="2:9" ht="13.5">
      <c r="B5" s="2"/>
      <c r="C5" s="2"/>
      <c r="D5" s="2"/>
      <c r="E5" s="2"/>
      <c r="F5" s="2"/>
      <c r="G5" s="2"/>
      <c r="H5" s="2"/>
      <c r="I5" s="2"/>
    </row>
    <row r="6" spans="2:9" ht="13.5">
      <c r="B6" s="2"/>
      <c r="C6" s="2"/>
      <c r="D6" s="2"/>
      <c r="E6" s="2"/>
      <c r="F6" s="2"/>
      <c r="G6" s="2"/>
      <c r="H6" s="2"/>
      <c r="I6" s="2"/>
    </row>
    <row r="7" spans="2:9" ht="13.5">
      <c r="B7" s="2"/>
      <c r="C7" s="2"/>
      <c r="D7" s="2"/>
      <c r="E7" s="2"/>
      <c r="F7" s="2"/>
      <c r="G7" s="2"/>
      <c r="H7" s="2"/>
      <c r="I7" s="2"/>
    </row>
    <row r="8" spans="2:9" ht="13.5">
      <c r="B8" s="2"/>
      <c r="C8" s="2"/>
      <c r="D8" s="2"/>
      <c r="E8" s="2"/>
      <c r="F8" s="2"/>
      <c r="G8" s="2"/>
      <c r="H8" s="2"/>
      <c r="I8" s="2"/>
    </row>
    <row r="9" spans="2:9" ht="13.5">
      <c r="B9" s="2"/>
      <c r="C9" s="2"/>
      <c r="D9" s="2"/>
      <c r="E9" s="2"/>
      <c r="F9" s="2"/>
      <c r="G9" s="2"/>
      <c r="H9" s="2"/>
      <c r="I9" s="2"/>
    </row>
    <row r="10" spans="2:9" ht="13.5">
      <c r="B10" s="2"/>
      <c r="C10" s="2"/>
      <c r="D10" s="2"/>
      <c r="E10" s="2"/>
      <c r="F10" s="2"/>
      <c r="G10" s="2"/>
      <c r="H10" s="2"/>
      <c r="I10" s="2"/>
    </row>
    <row r="11" spans="2:9" ht="14.25" thickBot="1">
      <c r="B11" s="2"/>
      <c r="C11" s="2"/>
      <c r="D11" s="2"/>
      <c r="E11" s="2"/>
      <c r="F11" s="2"/>
      <c r="G11" s="2"/>
      <c r="H11" s="2"/>
      <c r="I11" s="2"/>
    </row>
    <row r="12" spans="2:9" ht="25.5">
      <c r="B12" s="312" t="s">
        <v>13</v>
      </c>
      <c r="C12" s="313"/>
      <c r="D12" s="313"/>
      <c r="E12" s="313"/>
      <c r="F12" s="313"/>
      <c r="G12" s="313"/>
      <c r="H12" s="313"/>
      <c r="I12" s="314"/>
    </row>
    <row r="13" spans="2:9" ht="14.25" thickBot="1">
      <c r="B13" s="321"/>
      <c r="C13" s="322"/>
      <c r="D13" s="323"/>
      <c r="E13" s="323"/>
      <c r="F13" s="323"/>
      <c r="G13" s="323"/>
      <c r="H13" s="323"/>
      <c r="I13" s="324"/>
    </row>
    <row r="14" spans="2:9" ht="13.5">
      <c r="B14" s="4"/>
      <c r="C14" s="4"/>
      <c r="D14" s="2"/>
      <c r="E14" s="2"/>
      <c r="F14" s="2"/>
      <c r="G14" s="2"/>
      <c r="H14" s="2"/>
      <c r="I14" s="2"/>
    </row>
    <row r="15" spans="1:9" ht="14.25" thickBot="1">
      <c r="A15" s="5"/>
      <c r="B15" s="5"/>
      <c r="C15" s="5"/>
      <c r="D15" s="5"/>
      <c r="E15" s="5"/>
      <c r="F15" s="5"/>
      <c r="G15" s="5"/>
      <c r="H15" s="5"/>
      <c r="I15" s="5"/>
    </row>
    <row r="16" spans="2:9" ht="13.5">
      <c r="B16" s="6"/>
      <c r="C16" s="28"/>
      <c r="D16" s="7"/>
      <c r="E16" s="8"/>
      <c r="F16" s="8"/>
      <c r="G16" s="8"/>
      <c r="H16" s="8"/>
      <c r="I16" s="9"/>
    </row>
    <row r="17" spans="2:9" ht="13.5">
      <c r="B17" s="11"/>
      <c r="C17" s="10"/>
      <c r="D17" s="12"/>
      <c r="E17" s="13"/>
      <c r="F17" s="13"/>
      <c r="G17" s="13"/>
      <c r="H17" s="13"/>
      <c r="I17" s="14"/>
    </row>
    <row r="18" spans="2:9" ht="13.5">
      <c r="B18" s="11"/>
      <c r="C18" s="10"/>
      <c r="D18" s="12"/>
      <c r="E18" s="13"/>
      <c r="F18" s="13"/>
      <c r="G18" s="13"/>
      <c r="H18" s="13"/>
      <c r="I18" s="14"/>
    </row>
    <row r="19" spans="2:9" ht="13.5">
      <c r="B19" s="11"/>
      <c r="C19" s="10"/>
      <c r="D19" s="12"/>
      <c r="E19" s="13"/>
      <c r="F19" s="13"/>
      <c r="G19" s="13"/>
      <c r="H19" s="13"/>
      <c r="I19" s="14"/>
    </row>
    <row r="20" spans="2:9" ht="13.5">
      <c r="B20" s="11"/>
      <c r="C20" s="10"/>
      <c r="D20" s="12"/>
      <c r="E20" s="13"/>
      <c r="F20" s="13"/>
      <c r="G20" s="13"/>
      <c r="H20" s="13"/>
      <c r="I20" s="14"/>
    </row>
    <row r="21" spans="2:9" ht="13.5">
      <c r="B21" s="11"/>
      <c r="C21" s="10"/>
      <c r="D21" s="27"/>
      <c r="E21" s="27"/>
      <c r="F21" s="27"/>
      <c r="G21" s="27"/>
      <c r="H21" s="27"/>
      <c r="I21" s="14"/>
    </row>
    <row r="22" spans="2:9" ht="13.5">
      <c r="B22" s="30"/>
      <c r="C22" s="20" t="s">
        <v>3</v>
      </c>
      <c r="D22" s="325">
        <v>75063</v>
      </c>
      <c r="E22" s="326"/>
      <c r="F22" s="326"/>
      <c r="G22" s="326"/>
      <c r="H22" s="327"/>
      <c r="I22" s="25"/>
    </row>
    <row r="23" spans="2:9" ht="13.5" customHeight="1">
      <c r="B23" s="20"/>
      <c r="C23" s="29"/>
      <c r="D23" s="38"/>
      <c r="E23" s="38"/>
      <c r="F23" s="38"/>
      <c r="G23" s="38"/>
      <c r="H23" s="38"/>
      <c r="I23" s="19"/>
    </row>
    <row r="24" spans="2:9" ht="13.5">
      <c r="B24" s="30"/>
      <c r="C24" s="20" t="s">
        <v>4</v>
      </c>
      <c r="D24" s="325" t="s">
        <v>190</v>
      </c>
      <c r="E24" s="326"/>
      <c r="F24" s="326"/>
      <c r="G24" s="326"/>
      <c r="H24" s="327"/>
      <c r="I24" s="24"/>
    </row>
    <row r="25" spans="2:9" ht="13.5">
      <c r="B25" s="17"/>
      <c r="C25" s="18"/>
      <c r="D25" s="27"/>
      <c r="E25" s="27"/>
      <c r="F25" s="27"/>
      <c r="G25" s="27"/>
      <c r="H25" s="27"/>
      <c r="I25" s="14"/>
    </row>
    <row r="26" spans="2:9" ht="13.5">
      <c r="B26" s="30"/>
      <c r="C26" s="20" t="s">
        <v>142</v>
      </c>
      <c r="D26" s="330" t="s">
        <v>191</v>
      </c>
      <c r="E26" s="331"/>
      <c r="F26" s="331"/>
      <c r="G26" s="331"/>
      <c r="H26" s="332"/>
      <c r="I26" s="16"/>
    </row>
    <row r="27" spans="2:9" ht="13.5">
      <c r="B27" s="17"/>
      <c r="C27" s="18"/>
      <c r="D27" s="10"/>
      <c r="E27" s="10"/>
      <c r="F27" s="10"/>
      <c r="G27" s="10"/>
      <c r="H27" s="10"/>
      <c r="I27" s="14"/>
    </row>
    <row r="28" spans="2:9" ht="13.5">
      <c r="B28" s="30"/>
      <c r="C28" s="20" t="s">
        <v>143</v>
      </c>
      <c r="D28" s="335" t="s">
        <v>192</v>
      </c>
      <c r="E28" s="336"/>
      <c r="F28" s="37" t="s">
        <v>19</v>
      </c>
      <c r="G28" s="333" t="s">
        <v>193</v>
      </c>
      <c r="H28" s="334"/>
      <c r="I28" s="14"/>
    </row>
    <row r="29" spans="2:9" ht="13.5">
      <c r="B29" s="20"/>
      <c r="C29" s="29"/>
      <c r="D29" s="27"/>
      <c r="E29" s="27"/>
      <c r="F29" s="27"/>
      <c r="G29" s="27"/>
      <c r="H29" s="27"/>
      <c r="I29" s="14"/>
    </row>
    <row r="30" spans="2:9" ht="13.5">
      <c r="B30" s="20"/>
      <c r="C30" s="29"/>
      <c r="D30" s="27"/>
      <c r="E30" s="27"/>
      <c r="F30" s="27"/>
      <c r="G30" s="27"/>
      <c r="H30" s="27"/>
      <c r="I30" s="14"/>
    </row>
    <row r="31" spans="2:9" ht="13.5">
      <c r="B31" s="20"/>
      <c r="C31" s="29"/>
      <c r="D31" s="27"/>
      <c r="E31" s="27"/>
      <c r="F31" s="27"/>
      <c r="G31" s="27"/>
      <c r="H31" s="27"/>
      <c r="I31" s="14"/>
    </row>
    <row r="32" spans="2:9" ht="13.5">
      <c r="B32" s="20"/>
      <c r="C32" s="29"/>
      <c r="D32" s="27"/>
      <c r="E32" s="27"/>
      <c r="F32" s="27"/>
      <c r="G32" s="27"/>
      <c r="H32" s="27"/>
      <c r="I32" s="14"/>
    </row>
    <row r="33" spans="2:9" ht="13.5">
      <c r="B33" s="11"/>
      <c r="C33" s="10"/>
      <c r="D33" s="10"/>
      <c r="E33" s="10"/>
      <c r="F33" s="10"/>
      <c r="G33" s="10"/>
      <c r="H33" s="10"/>
      <c r="I33" s="14"/>
    </row>
    <row r="34" spans="2:9" ht="14.25" thickBot="1">
      <c r="B34" s="21"/>
      <c r="C34" s="22"/>
      <c r="D34" s="22"/>
      <c r="E34" s="22"/>
      <c r="F34" s="22"/>
      <c r="G34" s="22"/>
      <c r="H34" s="22"/>
      <c r="I34" s="23"/>
    </row>
    <row r="35" spans="2:9" ht="13.5">
      <c r="B35" s="10"/>
      <c r="C35" s="10"/>
      <c r="D35" s="10"/>
      <c r="E35" s="10"/>
      <c r="F35" s="10"/>
      <c r="G35" s="10"/>
      <c r="H35" s="10"/>
      <c r="I35" s="10"/>
    </row>
    <row r="36" spans="2:9" ht="14.25" thickBot="1">
      <c r="B36" s="10"/>
      <c r="C36" s="10"/>
      <c r="D36" s="10"/>
      <c r="E36" s="10"/>
      <c r="F36" s="10"/>
      <c r="G36" s="10"/>
      <c r="H36" s="10"/>
      <c r="I36" s="10"/>
    </row>
    <row r="37" spans="2:9" ht="16.5" thickBot="1">
      <c r="B37" s="315" t="s">
        <v>24</v>
      </c>
      <c r="C37" s="316"/>
      <c r="D37" s="316"/>
      <c r="E37" s="316"/>
      <c r="F37" s="316"/>
      <c r="G37" s="316"/>
      <c r="H37" s="316"/>
      <c r="I37" s="317"/>
    </row>
    <row r="38" spans="2:9" ht="13.5">
      <c r="B38" s="15"/>
      <c r="C38" s="15"/>
      <c r="D38" s="15"/>
      <c r="E38" s="15"/>
      <c r="F38" s="15"/>
      <c r="G38" s="15"/>
      <c r="H38" s="15"/>
      <c r="I38" s="15"/>
    </row>
    <row r="39" spans="2:9" ht="13.5">
      <c r="B39" s="318" t="s">
        <v>1</v>
      </c>
      <c r="C39" s="318"/>
      <c r="D39" s="318"/>
      <c r="E39" s="318"/>
      <c r="F39" s="318"/>
      <c r="G39" s="318"/>
      <c r="H39" s="318"/>
      <c r="I39" s="318"/>
    </row>
    <row r="40" spans="2:9" ht="13.5">
      <c r="B40" s="31" t="s">
        <v>7</v>
      </c>
      <c r="C40" s="319" t="s">
        <v>195</v>
      </c>
      <c r="D40" s="319"/>
      <c r="E40" s="319"/>
      <c r="F40" s="35"/>
      <c r="G40" s="32" t="s">
        <v>0</v>
      </c>
      <c r="H40" s="319" t="s">
        <v>194</v>
      </c>
      <c r="I40" s="320"/>
    </row>
    <row r="41" spans="2:9" ht="13.5">
      <c r="B41" s="33" t="s">
        <v>6</v>
      </c>
      <c r="C41" s="328" t="s">
        <v>196</v>
      </c>
      <c r="D41" s="328"/>
      <c r="E41" s="328"/>
      <c r="F41" s="36"/>
      <c r="G41" s="34" t="s">
        <v>8</v>
      </c>
      <c r="H41" s="328"/>
      <c r="I41" s="329"/>
    </row>
    <row r="42" spans="2:9" ht="13.5">
      <c r="B42" s="26"/>
      <c r="C42" s="26"/>
      <c r="D42" s="26"/>
      <c r="E42" s="26"/>
      <c r="F42" s="26"/>
      <c r="G42" s="26"/>
      <c r="H42" s="26"/>
      <c r="I42" s="26"/>
    </row>
    <row r="43" spans="2:9" ht="13.5">
      <c r="B43" s="2"/>
      <c r="C43" s="2"/>
      <c r="D43" s="2"/>
      <c r="E43" s="2"/>
      <c r="F43" s="2"/>
      <c r="G43" s="2"/>
      <c r="H43" s="2"/>
      <c r="I43" s="2"/>
    </row>
    <row r="44" spans="2:9" ht="13.5">
      <c r="B44" s="2"/>
      <c r="C44" s="2"/>
      <c r="D44" s="2"/>
      <c r="E44" s="2"/>
      <c r="F44" s="2"/>
      <c r="G44" s="2"/>
      <c r="H44" s="2"/>
      <c r="I44" s="2"/>
    </row>
    <row r="45" spans="2:9" ht="13.5">
      <c r="B45" s="2"/>
      <c r="C45" s="2"/>
      <c r="D45" s="2"/>
      <c r="E45" s="2"/>
      <c r="F45" s="2"/>
      <c r="G45" s="2"/>
      <c r="H45" s="2"/>
      <c r="I45" s="2"/>
    </row>
    <row r="46" spans="2:9" ht="13.5">
      <c r="B46" s="2"/>
      <c r="C46" s="2"/>
      <c r="D46" s="2"/>
      <c r="E46" s="2"/>
      <c r="F46" s="2"/>
      <c r="G46" s="2"/>
      <c r="H46" s="2"/>
      <c r="I46" s="2"/>
    </row>
    <row r="47" spans="2:9" ht="13.5">
      <c r="B47" s="2"/>
      <c r="C47" s="2"/>
      <c r="D47" s="2"/>
      <c r="E47" s="2"/>
      <c r="F47" s="2"/>
      <c r="G47" s="2"/>
      <c r="H47" s="2"/>
      <c r="I47" s="2"/>
    </row>
    <row r="48" spans="2:9" ht="13.5">
      <c r="B48" s="2"/>
      <c r="C48" s="2"/>
      <c r="D48" s="2"/>
      <c r="E48" s="2"/>
      <c r="F48" s="2"/>
      <c r="G48" s="2"/>
      <c r="H48" s="2"/>
      <c r="I48" s="2"/>
    </row>
    <row r="49" spans="2:9" ht="13.5">
      <c r="B49" s="2"/>
      <c r="C49" s="2"/>
      <c r="D49" s="2"/>
      <c r="E49" s="2"/>
      <c r="F49" s="2"/>
      <c r="G49" s="2"/>
      <c r="H49" s="2"/>
      <c r="I49" s="2"/>
    </row>
    <row r="50" spans="2:9" ht="13.5">
      <c r="B50" s="2"/>
      <c r="C50" s="2"/>
      <c r="D50" s="2"/>
      <c r="E50" s="2"/>
      <c r="F50" s="2"/>
      <c r="G50" s="2"/>
      <c r="H50" s="2"/>
      <c r="I50" s="2"/>
    </row>
    <row r="51" spans="2:9" ht="13.5">
      <c r="B51" s="2"/>
      <c r="C51" s="2"/>
      <c r="D51" s="2"/>
      <c r="E51" s="2"/>
      <c r="F51" s="2"/>
      <c r="G51" s="2"/>
      <c r="H51" s="2"/>
      <c r="I51" s="2"/>
    </row>
    <row r="52" spans="2:9" ht="13.5">
      <c r="B52" s="2"/>
      <c r="C52" s="2"/>
      <c r="D52" s="2"/>
      <c r="E52" s="2"/>
      <c r="F52" s="2"/>
      <c r="G52" s="2"/>
      <c r="H52" s="2"/>
      <c r="I52" s="2"/>
    </row>
    <row r="53" spans="2:9" ht="13.5">
      <c r="B53" s="2"/>
      <c r="C53" s="2"/>
      <c r="D53" s="2"/>
      <c r="E53" s="2"/>
      <c r="F53" s="2"/>
      <c r="G53" s="2"/>
      <c r="H53" s="2"/>
      <c r="I53" s="2"/>
    </row>
    <row r="54" spans="2:9" ht="13.5">
      <c r="B54" s="2"/>
      <c r="C54" s="2"/>
      <c r="D54" s="2"/>
      <c r="E54" s="2"/>
      <c r="F54" s="2"/>
      <c r="G54" s="2"/>
      <c r="H54" s="2"/>
      <c r="I54" s="2"/>
    </row>
    <row r="55" spans="2:9" ht="13.5">
      <c r="B55" s="2"/>
      <c r="C55" s="2"/>
      <c r="D55" s="2"/>
      <c r="E55" s="2"/>
      <c r="F55" s="2"/>
      <c r="G55" s="2"/>
      <c r="H55" s="2"/>
      <c r="I55" s="2"/>
    </row>
    <row r="56" spans="2:9" ht="13.5">
      <c r="B56" s="2"/>
      <c r="C56" s="2"/>
      <c r="D56" s="2"/>
      <c r="E56" s="2"/>
      <c r="F56" s="2"/>
      <c r="G56" s="2"/>
      <c r="H56" s="2"/>
      <c r="I56" s="2"/>
    </row>
    <row r="57" spans="2:9" ht="13.5">
      <c r="B57" s="2"/>
      <c r="C57" s="2"/>
      <c r="D57" s="2"/>
      <c r="E57" s="2"/>
      <c r="F57" s="2"/>
      <c r="G57" s="2"/>
      <c r="H57" s="2"/>
      <c r="I57" s="2"/>
    </row>
    <row r="58" spans="2:9" ht="13.5">
      <c r="B58" s="2"/>
      <c r="C58" s="2"/>
      <c r="D58" s="2"/>
      <c r="E58" s="2"/>
      <c r="F58" s="2"/>
      <c r="G58" s="2"/>
      <c r="H58" s="2"/>
      <c r="I58" s="2"/>
    </row>
    <row r="59" spans="2:9" ht="13.5">
      <c r="B59" s="2"/>
      <c r="C59" s="2"/>
      <c r="D59" s="2"/>
      <c r="E59" s="2"/>
      <c r="F59" s="2"/>
      <c r="G59" s="2"/>
      <c r="H59" s="2"/>
      <c r="I59" s="2"/>
    </row>
  </sheetData>
  <sheetProtection/>
  <mergeCells count="13">
    <mergeCell ref="C41:E41"/>
    <mergeCell ref="H41:I41"/>
    <mergeCell ref="D24:H24"/>
    <mergeCell ref="D26:H26"/>
    <mergeCell ref="G28:H28"/>
    <mergeCell ref="D28:E28"/>
    <mergeCell ref="B12:I12"/>
    <mergeCell ref="B37:I37"/>
    <mergeCell ref="B39:I39"/>
    <mergeCell ref="C40:E40"/>
    <mergeCell ref="H40:I40"/>
    <mergeCell ref="B13:I13"/>
    <mergeCell ref="D22:H22"/>
  </mergeCells>
  <printOptions/>
  <pageMargins left="0.75" right="0.75" top="1" bottom="1" header="0" footer="0"/>
  <pageSetup fitToHeight="1" fitToWidth="1" horizontalDpi="300" verticalDpi="300" orientation="portrait" scale="96" r:id="rId3"/>
  <legacyDrawing r:id="rId2"/>
  <oleObjects>
    <oleObject progId="Word.Document.8" shapeId="422836" r:id="rId1"/>
  </oleObjects>
</worksheet>
</file>

<file path=xl/worksheets/sheet3.xml><?xml version="1.0" encoding="utf-8"?>
<worksheet xmlns="http://schemas.openxmlformats.org/spreadsheetml/2006/main" xmlns:r="http://schemas.openxmlformats.org/officeDocument/2006/relationships">
  <dimension ref="A1:AW94"/>
  <sheetViews>
    <sheetView zoomScale="75" zoomScaleNormal="75" zoomScalePageLayoutView="0" workbookViewId="0" topLeftCell="A39">
      <selection activeCell="E89" sqref="E89"/>
    </sheetView>
  </sheetViews>
  <sheetFormatPr defaultColWidth="11.421875" defaultRowHeight="12.75"/>
  <cols>
    <col min="1" max="2" width="28.421875" style="66" customWidth="1"/>
    <col min="3" max="3" width="11.28125" style="66" bestFit="1" customWidth="1"/>
    <col min="4" max="4" width="8.00390625" style="66" bestFit="1" customWidth="1"/>
    <col min="5" max="5" width="47.140625" style="66" customWidth="1"/>
    <col min="6" max="6" width="15.421875" style="66" customWidth="1"/>
    <col min="7" max="7" width="15.421875" style="67" customWidth="1"/>
    <col min="8" max="8" width="17.00390625" style="66" customWidth="1"/>
    <col min="9" max="10" width="26.140625" style="66" customWidth="1"/>
    <col min="11" max="44" width="11.421875" style="66" customWidth="1"/>
    <col min="45" max="45" width="97.8515625" style="66" customWidth="1"/>
    <col min="46" max="46" width="11.421875" style="66" customWidth="1"/>
    <col min="47" max="47" width="17.8515625" style="222" customWidth="1"/>
    <col min="48" max="48" width="4.57421875" style="222" customWidth="1"/>
    <col min="49" max="49" width="19.421875" style="222" customWidth="1"/>
    <col min="50" max="16384" width="11.421875" style="66" customWidth="1"/>
  </cols>
  <sheetData>
    <row r="1" spans="1:49" ht="16.5" customHeight="1">
      <c r="A1" s="65" t="s">
        <v>42</v>
      </c>
      <c r="B1" s="65"/>
      <c r="C1" s="65"/>
      <c r="D1" s="65"/>
      <c r="AS1" s="45" t="s">
        <v>78</v>
      </c>
      <c r="AU1" s="42" t="s">
        <v>38</v>
      </c>
      <c r="AW1" s="44" t="s">
        <v>39</v>
      </c>
    </row>
    <row r="2" spans="45:49" ht="7.5" customHeight="1">
      <c r="AS2" s="54" t="s">
        <v>118</v>
      </c>
      <c r="AU2" s="47" t="s">
        <v>52</v>
      </c>
      <c r="AW2" s="47" t="s">
        <v>53</v>
      </c>
    </row>
    <row r="3" spans="1:49" ht="25.5">
      <c r="A3" s="354" t="s">
        <v>37</v>
      </c>
      <c r="B3" s="354"/>
      <c r="C3" s="354"/>
      <c r="D3" s="354"/>
      <c r="E3" s="354"/>
      <c r="F3" s="354"/>
      <c r="G3" s="354"/>
      <c r="H3" s="354"/>
      <c r="AS3" s="54" t="s">
        <v>119</v>
      </c>
      <c r="AU3" s="47" t="s">
        <v>55</v>
      </c>
      <c r="AW3" s="47" t="s">
        <v>56</v>
      </c>
    </row>
    <row r="4" spans="45:49" ht="7.5" customHeight="1">
      <c r="AS4" s="54" t="s">
        <v>120</v>
      </c>
      <c r="AU4" s="47" t="s">
        <v>57</v>
      </c>
      <c r="AW4" s="47" t="s">
        <v>73</v>
      </c>
    </row>
    <row r="5" spans="1:49" s="68" customFormat="1" ht="12.75" customHeight="1">
      <c r="A5" s="213" t="s">
        <v>43</v>
      </c>
      <c r="B5" s="261" t="s">
        <v>320</v>
      </c>
      <c r="C5" s="213" t="s">
        <v>38</v>
      </c>
      <c r="D5" s="213" t="s">
        <v>39</v>
      </c>
      <c r="E5" s="213" t="s">
        <v>103</v>
      </c>
      <c r="F5" s="213" t="s">
        <v>45</v>
      </c>
      <c r="G5" s="140" t="s">
        <v>44</v>
      </c>
      <c r="H5" s="140" t="s">
        <v>111</v>
      </c>
      <c r="I5" s="69"/>
      <c r="J5" s="70"/>
      <c r="AS5" s="54" t="s">
        <v>121</v>
      </c>
      <c r="AU5" s="47" t="s">
        <v>58</v>
      </c>
      <c r="AV5" s="222"/>
      <c r="AW5" s="47" t="s">
        <v>75</v>
      </c>
    </row>
    <row r="6" spans="1:49" s="72" customFormat="1" ht="12.75">
      <c r="A6" s="355" t="s">
        <v>297</v>
      </c>
      <c r="B6" s="358" t="s">
        <v>321</v>
      </c>
      <c r="C6" s="260">
        <v>62040</v>
      </c>
      <c r="D6" s="260" t="s">
        <v>298</v>
      </c>
      <c r="E6" s="224" t="s">
        <v>121</v>
      </c>
      <c r="F6" s="274">
        <v>14307.95</v>
      </c>
      <c r="G6" s="225">
        <v>15876</v>
      </c>
      <c r="H6" s="226"/>
      <c r="I6" s="73"/>
      <c r="J6" s="74"/>
      <c r="K6" s="73"/>
      <c r="AS6" s="54" t="s">
        <v>122</v>
      </c>
      <c r="AU6" s="47" t="s">
        <v>59</v>
      </c>
      <c r="AV6" s="222"/>
      <c r="AW6" s="47" t="s">
        <v>77</v>
      </c>
    </row>
    <row r="7" spans="1:49" s="72" customFormat="1" ht="12.75">
      <c r="A7" s="356"/>
      <c r="B7" s="359"/>
      <c r="C7" s="260">
        <v>62040</v>
      </c>
      <c r="D7" s="260" t="s">
        <v>298</v>
      </c>
      <c r="E7" s="224" t="s">
        <v>137</v>
      </c>
      <c r="F7" s="274"/>
      <c r="G7" s="225">
        <v>28819.13</v>
      </c>
      <c r="H7" s="226"/>
      <c r="I7" s="73"/>
      <c r="J7" s="74"/>
      <c r="K7" s="73"/>
      <c r="AS7" s="54" t="s">
        <v>123</v>
      </c>
      <c r="AU7" s="47" t="s">
        <v>60</v>
      </c>
      <c r="AV7" s="222"/>
      <c r="AW7" s="222"/>
    </row>
    <row r="8" spans="1:49" s="72" customFormat="1" ht="12.75">
      <c r="A8" s="356"/>
      <c r="B8" s="359"/>
      <c r="C8" s="260">
        <v>62040</v>
      </c>
      <c r="D8" s="260" t="s">
        <v>298</v>
      </c>
      <c r="E8" s="224" t="s">
        <v>123</v>
      </c>
      <c r="F8" s="274">
        <v>16860.73</v>
      </c>
      <c r="G8" s="225">
        <v>17000</v>
      </c>
      <c r="H8" s="226"/>
      <c r="I8" s="73"/>
      <c r="J8" s="74"/>
      <c r="K8" s="73"/>
      <c r="AS8" s="54" t="s">
        <v>124</v>
      </c>
      <c r="AU8" s="47" t="s">
        <v>61</v>
      </c>
      <c r="AV8" s="222"/>
      <c r="AW8" s="227"/>
    </row>
    <row r="9" spans="1:49" s="72" customFormat="1" ht="13.5" customHeight="1">
      <c r="A9" s="356"/>
      <c r="B9" s="359"/>
      <c r="C9" s="260">
        <v>62040</v>
      </c>
      <c r="D9" s="260" t="s">
        <v>298</v>
      </c>
      <c r="E9" s="224" t="s">
        <v>124</v>
      </c>
      <c r="F9" s="274"/>
      <c r="G9" s="225">
        <v>2100</v>
      </c>
      <c r="H9" s="226"/>
      <c r="I9" s="73"/>
      <c r="J9" s="74"/>
      <c r="K9" s="73"/>
      <c r="AS9" s="137" t="s">
        <v>125</v>
      </c>
      <c r="AU9" s="47" t="s">
        <v>64</v>
      </c>
      <c r="AV9" s="222"/>
      <c r="AW9" s="227"/>
    </row>
    <row r="10" spans="1:49" s="72" customFormat="1" ht="13.5" customHeight="1">
      <c r="A10" s="356"/>
      <c r="B10" s="359"/>
      <c r="C10" s="260">
        <v>62040</v>
      </c>
      <c r="D10" s="260" t="s">
        <v>298</v>
      </c>
      <c r="E10" s="224" t="s">
        <v>120</v>
      </c>
      <c r="F10" s="274">
        <f>180.75+2614.51</f>
        <v>2795.26</v>
      </c>
      <c r="G10" s="225">
        <v>67315.31</v>
      </c>
      <c r="H10" s="226"/>
      <c r="I10" s="73"/>
      <c r="J10" s="74"/>
      <c r="K10" s="73"/>
      <c r="AS10" s="137" t="s">
        <v>126</v>
      </c>
      <c r="AU10" s="47" t="s">
        <v>68</v>
      </c>
      <c r="AV10" s="222"/>
      <c r="AW10" s="222"/>
    </row>
    <row r="11" spans="1:49" s="72" customFormat="1" ht="13.5" customHeight="1">
      <c r="A11" s="356"/>
      <c r="B11" s="359"/>
      <c r="C11" s="260">
        <v>62040</v>
      </c>
      <c r="D11" s="260" t="s">
        <v>298</v>
      </c>
      <c r="E11" s="224" t="s">
        <v>299</v>
      </c>
      <c r="F11" s="274">
        <v>2249.15</v>
      </c>
      <c r="G11" s="225">
        <v>4900</v>
      </c>
      <c r="H11" s="226"/>
      <c r="I11" s="73"/>
      <c r="J11" s="74"/>
      <c r="K11" s="73"/>
      <c r="AS11" s="137"/>
      <c r="AU11" s="47"/>
      <c r="AV11" s="222"/>
      <c r="AW11" s="222"/>
    </row>
    <row r="12" spans="1:49" s="72" customFormat="1" ht="13.5" customHeight="1">
      <c r="A12" s="356"/>
      <c r="B12" s="359"/>
      <c r="C12" s="260">
        <v>62040</v>
      </c>
      <c r="D12" s="260" t="s">
        <v>298</v>
      </c>
      <c r="E12" s="224" t="s">
        <v>122</v>
      </c>
      <c r="F12" s="274">
        <f>98400+65600</f>
        <v>164000</v>
      </c>
      <c r="G12" s="225">
        <v>164000</v>
      </c>
      <c r="H12" s="226"/>
      <c r="I12" s="73"/>
      <c r="J12" s="74"/>
      <c r="K12" s="73"/>
      <c r="AS12" s="137" t="s">
        <v>127</v>
      </c>
      <c r="AU12" s="54" t="s">
        <v>65</v>
      </c>
      <c r="AV12" s="227"/>
      <c r="AW12" s="222"/>
    </row>
    <row r="13" spans="1:49" s="76" customFormat="1" ht="13.5" customHeight="1">
      <c r="A13" s="356"/>
      <c r="B13" s="359"/>
      <c r="C13" s="260">
        <v>62040</v>
      </c>
      <c r="D13" s="260" t="s">
        <v>298</v>
      </c>
      <c r="E13" s="79" t="s">
        <v>302</v>
      </c>
      <c r="F13" s="274">
        <v>4205</v>
      </c>
      <c r="G13" s="225">
        <v>9000</v>
      </c>
      <c r="H13" s="226"/>
      <c r="I13" s="73"/>
      <c r="J13" s="74"/>
      <c r="K13" s="73"/>
      <c r="AS13" s="137" t="s">
        <v>128</v>
      </c>
      <c r="AU13" s="54" t="s">
        <v>66</v>
      </c>
      <c r="AV13" s="222"/>
      <c r="AW13" s="222"/>
    </row>
    <row r="14" spans="1:49" s="77" customFormat="1" ht="13.5" customHeight="1">
      <c r="A14" s="356"/>
      <c r="B14" s="359"/>
      <c r="C14" s="260">
        <v>62040</v>
      </c>
      <c r="D14" s="260" t="s">
        <v>298</v>
      </c>
      <c r="E14" s="79" t="s">
        <v>126</v>
      </c>
      <c r="F14" s="274">
        <v>612.11</v>
      </c>
      <c r="G14" s="225">
        <v>1000</v>
      </c>
      <c r="H14" s="226"/>
      <c r="J14" s="78"/>
      <c r="AS14" s="137" t="s">
        <v>129</v>
      </c>
      <c r="AU14" s="54" t="s">
        <v>67</v>
      </c>
      <c r="AV14" s="222"/>
      <c r="AW14" s="222"/>
    </row>
    <row r="15" spans="1:49" s="72" customFormat="1" ht="12.75">
      <c r="A15" s="356"/>
      <c r="B15" s="359"/>
      <c r="C15" s="228" t="s">
        <v>300</v>
      </c>
      <c r="D15" s="260" t="s">
        <v>298</v>
      </c>
      <c r="E15" s="224" t="s">
        <v>129</v>
      </c>
      <c r="F15" s="274">
        <v>10000</v>
      </c>
      <c r="G15" s="225">
        <v>10000</v>
      </c>
      <c r="H15" s="226"/>
      <c r="I15" s="73"/>
      <c r="J15" s="74"/>
      <c r="K15" s="73"/>
      <c r="AS15" s="54" t="s">
        <v>130</v>
      </c>
      <c r="AU15" s="54" t="s">
        <v>69</v>
      </c>
      <c r="AV15" s="222"/>
      <c r="AW15" s="222"/>
    </row>
    <row r="16" spans="1:49" s="72" customFormat="1" ht="12.75">
      <c r="A16" s="356"/>
      <c r="B16" s="359"/>
      <c r="C16" s="228" t="s">
        <v>300</v>
      </c>
      <c r="D16" s="260" t="s">
        <v>298</v>
      </c>
      <c r="E16" s="224" t="s">
        <v>301</v>
      </c>
      <c r="F16" s="273">
        <v>18000</v>
      </c>
      <c r="G16" s="225">
        <v>18000</v>
      </c>
      <c r="H16" s="226"/>
      <c r="I16" s="73"/>
      <c r="J16" s="74"/>
      <c r="K16" s="73"/>
      <c r="AS16" s="54" t="s">
        <v>131</v>
      </c>
      <c r="AU16" s="54" t="s">
        <v>70</v>
      </c>
      <c r="AV16" s="222"/>
      <c r="AW16" s="222"/>
    </row>
    <row r="17" spans="1:49" s="76" customFormat="1" ht="15">
      <c r="A17" s="356"/>
      <c r="B17" s="360"/>
      <c r="C17" s="230" t="s">
        <v>300</v>
      </c>
      <c r="D17" s="223" t="s">
        <v>298</v>
      </c>
      <c r="E17" s="79" t="s">
        <v>303</v>
      </c>
      <c r="F17" s="273">
        <f>6347+704</f>
        <v>7051</v>
      </c>
      <c r="G17" s="225"/>
      <c r="H17" s="226"/>
      <c r="I17" s="73"/>
      <c r="J17" s="74"/>
      <c r="K17" s="73"/>
      <c r="AS17" s="138" t="s">
        <v>132</v>
      </c>
      <c r="AU17" s="54" t="s">
        <v>71</v>
      </c>
      <c r="AV17" s="222"/>
      <c r="AW17" s="222"/>
    </row>
    <row r="18" spans="1:49" s="76" customFormat="1" ht="14.25" customHeight="1" thickBot="1">
      <c r="A18" s="357" t="s">
        <v>322</v>
      </c>
      <c r="B18" s="343" t="s">
        <v>321</v>
      </c>
      <c r="C18" s="348" t="s">
        <v>40</v>
      </c>
      <c r="D18" s="349"/>
      <c r="E18" s="349"/>
      <c r="F18" s="263">
        <f>SUM(F6:F17)</f>
        <v>240081.19999999998</v>
      </c>
      <c r="G18" s="229">
        <f>SUM(G6:G17)</f>
        <v>338010.44</v>
      </c>
      <c r="H18" s="91"/>
      <c r="I18" s="73"/>
      <c r="J18" s="74"/>
      <c r="K18" s="73"/>
      <c r="AS18" s="137" t="s">
        <v>134</v>
      </c>
      <c r="AU18" s="54" t="s">
        <v>63</v>
      </c>
      <c r="AV18" s="222"/>
      <c r="AW18" s="58"/>
    </row>
    <row r="19" spans="1:49" s="76" customFormat="1" ht="13.5" thickTop="1">
      <c r="A19" s="357"/>
      <c r="B19" s="361"/>
      <c r="C19" s="230" t="s">
        <v>300</v>
      </c>
      <c r="D19" s="223" t="s">
        <v>298</v>
      </c>
      <c r="E19" s="231" t="s">
        <v>299</v>
      </c>
      <c r="F19" s="268">
        <f>700+1375.08</f>
        <v>2075.08</v>
      </c>
      <c r="G19" s="232">
        <v>8000</v>
      </c>
      <c r="H19" s="233"/>
      <c r="I19" s="73"/>
      <c r="J19" s="74"/>
      <c r="K19" s="73"/>
      <c r="AS19" s="54" t="s">
        <v>135</v>
      </c>
      <c r="AU19" s="227"/>
      <c r="AV19" s="227"/>
      <c r="AW19" s="58"/>
    </row>
    <row r="20" spans="1:49" s="76" customFormat="1" ht="15">
      <c r="A20" s="357"/>
      <c r="B20" s="361"/>
      <c r="C20" s="230" t="s">
        <v>300</v>
      </c>
      <c r="D20" s="223" t="s">
        <v>298</v>
      </c>
      <c r="E20" s="79" t="s">
        <v>120</v>
      </c>
      <c r="F20" s="269"/>
      <c r="G20" s="232">
        <v>28980.04</v>
      </c>
      <c r="H20" s="233"/>
      <c r="I20" s="73"/>
      <c r="J20" s="74"/>
      <c r="K20" s="73"/>
      <c r="AS20" s="138" t="s">
        <v>136</v>
      </c>
      <c r="AU20" s="227"/>
      <c r="AV20" s="58"/>
      <c r="AW20" s="58"/>
    </row>
    <row r="21" spans="1:49" s="77" customFormat="1" ht="15">
      <c r="A21" s="357"/>
      <c r="B21" s="361"/>
      <c r="C21" s="230" t="s">
        <v>300</v>
      </c>
      <c r="D21" s="223" t="s">
        <v>298</v>
      </c>
      <c r="E21" s="79" t="s">
        <v>121</v>
      </c>
      <c r="F21" s="269">
        <f>17127.69+20192.96</f>
        <v>37320.649999999994</v>
      </c>
      <c r="G21" s="232">
        <v>37660</v>
      </c>
      <c r="H21" s="233"/>
      <c r="J21" s="78"/>
      <c r="AS21" s="137" t="s">
        <v>137</v>
      </c>
      <c r="AU21" s="227"/>
      <c r="AV21" s="58"/>
      <c r="AW21" s="58"/>
    </row>
    <row r="22" spans="1:49" s="72" customFormat="1" ht="12.75">
      <c r="A22" s="357"/>
      <c r="B22" s="361"/>
      <c r="C22" s="230"/>
      <c r="D22" s="223"/>
      <c r="E22" s="79" t="s">
        <v>130</v>
      </c>
      <c r="F22" s="269">
        <v>103.24</v>
      </c>
      <c r="G22" s="232">
        <v>1000</v>
      </c>
      <c r="H22" s="233"/>
      <c r="I22" s="73"/>
      <c r="J22" s="74"/>
      <c r="AS22" s="54">
        <v>62000</v>
      </c>
      <c r="AU22" s="227"/>
      <c r="AV22" s="58"/>
      <c r="AW22" s="58"/>
    </row>
    <row r="23" spans="1:49" s="72" customFormat="1" ht="13.5" customHeight="1">
      <c r="A23" s="357"/>
      <c r="B23" s="361"/>
      <c r="C23" s="230" t="s">
        <v>300</v>
      </c>
      <c r="D23" s="223" t="s">
        <v>298</v>
      </c>
      <c r="E23" s="79" t="s">
        <v>126</v>
      </c>
      <c r="F23" s="269">
        <v>8192.54</v>
      </c>
      <c r="G23" s="232">
        <v>500</v>
      </c>
      <c r="H23" s="233"/>
      <c r="I23" s="73"/>
      <c r="J23" s="74"/>
      <c r="AU23" s="227"/>
      <c r="AV23" s="58"/>
      <c r="AW23" s="58"/>
    </row>
    <row r="24" spans="1:49" s="72" customFormat="1" ht="15" customHeight="1">
      <c r="A24" s="357"/>
      <c r="B24" s="361"/>
      <c r="C24" s="230" t="s">
        <v>300</v>
      </c>
      <c r="D24" s="223" t="s">
        <v>298</v>
      </c>
      <c r="E24" s="79" t="s">
        <v>124</v>
      </c>
      <c r="F24" s="269">
        <v>11598.51</v>
      </c>
      <c r="G24" s="232">
        <v>13800</v>
      </c>
      <c r="H24" s="233"/>
      <c r="I24" s="73"/>
      <c r="J24" s="74"/>
      <c r="AU24" s="222"/>
      <c r="AV24" s="58"/>
      <c r="AW24" s="222"/>
    </row>
    <row r="25" spans="1:49" s="72" customFormat="1" ht="25.5">
      <c r="A25" s="357"/>
      <c r="B25" s="361"/>
      <c r="C25" s="230" t="s">
        <v>300</v>
      </c>
      <c r="D25" s="223" t="s">
        <v>298</v>
      </c>
      <c r="E25" s="79" t="s">
        <v>302</v>
      </c>
      <c r="F25" s="269"/>
      <c r="G25" s="232">
        <v>0</v>
      </c>
      <c r="H25" s="233"/>
      <c r="I25" s="73"/>
      <c r="J25" s="74"/>
      <c r="AU25" s="222"/>
      <c r="AV25" s="58"/>
      <c r="AW25" s="222"/>
    </row>
    <row r="26" spans="1:49" s="72" customFormat="1" ht="12.75">
      <c r="A26" s="357"/>
      <c r="B26" s="361"/>
      <c r="C26" s="230" t="s">
        <v>300</v>
      </c>
      <c r="D26" s="223" t="s">
        <v>298</v>
      </c>
      <c r="E26" s="79" t="s">
        <v>137</v>
      </c>
      <c r="F26" s="269">
        <v>558.81</v>
      </c>
      <c r="G26" s="232">
        <v>1661.3</v>
      </c>
      <c r="H26" s="233"/>
      <c r="I26" s="73"/>
      <c r="J26" s="74"/>
      <c r="AU26" s="222"/>
      <c r="AV26" s="222"/>
      <c r="AW26" s="222"/>
    </row>
    <row r="27" spans="1:49" s="72" customFormat="1" ht="12.75">
      <c r="A27" s="357"/>
      <c r="B27" s="361"/>
      <c r="C27" s="230" t="s">
        <v>300</v>
      </c>
      <c r="D27" s="223" t="s">
        <v>298</v>
      </c>
      <c r="E27" s="79" t="s">
        <v>122</v>
      </c>
      <c r="F27" s="262">
        <v>24483.75</v>
      </c>
      <c r="G27" s="232">
        <v>20000</v>
      </c>
      <c r="H27" s="233"/>
      <c r="I27" s="73"/>
      <c r="J27" s="74"/>
      <c r="AU27" s="222"/>
      <c r="AV27" s="222"/>
      <c r="AW27" s="222"/>
    </row>
    <row r="28" spans="1:49" s="72" customFormat="1" ht="12.75">
      <c r="A28" s="357"/>
      <c r="B28" s="361"/>
      <c r="C28" s="230" t="s">
        <v>300</v>
      </c>
      <c r="D28" s="223" t="s">
        <v>298</v>
      </c>
      <c r="E28" s="79" t="s">
        <v>303</v>
      </c>
      <c r="F28" s="262">
        <v>3835.43</v>
      </c>
      <c r="G28" s="232">
        <v>10882.7</v>
      </c>
      <c r="H28" s="233"/>
      <c r="I28" s="73"/>
      <c r="J28" s="74"/>
      <c r="AS28" s="77"/>
      <c r="AU28" s="222"/>
      <c r="AV28" s="222"/>
      <c r="AW28" s="222"/>
    </row>
    <row r="29" spans="1:49" s="72" customFormat="1" ht="13.5" thickBot="1">
      <c r="A29" s="351" t="s">
        <v>304</v>
      </c>
      <c r="B29" s="350" t="s">
        <v>321</v>
      </c>
      <c r="C29" s="348" t="s">
        <v>40</v>
      </c>
      <c r="D29" s="349"/>
      <c r="E29" s="349"/>
      <c r="F29" s="266">
        <f>SUM(F19:F28)</f>
        <v>88168.00999999998</v>
      </c>
      <c r="G29" s="234">
        <f>SUM(G19:G28)</f>
        <v>122484.04000000001</v>
      </c>
      <c r="H29" s="235"/>
      <c r="I29" s="73"/>
      <c r="J29" s="74"/>
      <c r="AU29" s="222"/>
      <c r="AV29" s="222"/>
      <c r="AW29" s="222"/>
    </row>
    <row r="30" spans="1:49" s="72" customFormat="1" ht="13.5" thickTop="1">
      <c r="A30" s="363"/>
      <c r="B30" s="350"/>
      <c r="C30" s="230" t="s">
        <v>300</v>
      </c>
      <c r="D30" s="223" t="s">
        <v>298</v>
      </c>
      <c r="E30" s="79" t="s">
        <v>137</v>
      </c>
      <c r="F30" s="262"/>
      <c r="G30" s="232">
        <v>1414</v>
      </c>
      <c r="H30" s="233"/>
      <c r="I30" s="73"/>
      <c r="J30" s="74"/>
      <c r="AU30" s="222"/>
      <c r="AV30" s="222"/>
      <c r="AW30" s="222"/>
    </row>
    <row r="31" spans="1:49" s="72" customFormat="1" ht="12.75">
      <c r="A31" s="363"/>
      <c r="B31" s="350"/>
      <c r="C31" s="230" t="s">
        <v>300</v>
      </c>
      <c r="D31" s="223" t="s">
        <v>298</v>
      </c>
      <c r="E31" s="79" t="s">
        <v>303</v>
      </c>
      <c r="F31" s="262">
        <f>242.15+29</f>
        <v>271.15</v>
      </c>
      <c r="G31" s="232">
        <v>1080</v>
      </c>
      <c r="H31" s="233"/>
      <c r="I31" s="73"/>
      <c r="J31" s="74"/>
      <c r="AU31" s="222"/>
      <c r="AV31" s="222"/>
      <c r="AW31" s="222"/>
    </row>
    <row r="32" spans="1:49" s="72" customFormat="1" ht="15" customHeight="1">
      <c r="A32" s="363"/>
      <c r="B32" s="350"/>
      <c r="C32" s="230" t="s">
        <v>300</v>
      </c>
      <c r="D32" s="223" t="s">
        <v>298</v>
      </c>
      <c r="E32" s="79" t="s">
        <v>121</v>
      </c>
      <c r="F32" s="262">
        <f>1868.04+2756</f>
        <v>4624.04</v>
      </c>
      <c r="G32" s="232">
        <v>6060</v>
      </c>
      <c r="H32" s="233"/>
      <c r="I32" s="73"/>
      <c r="J32" s="74"/>
      <c r="AU32" s="222"/>
      <c r="AV32" s="222"/>
      <c r="AW32" s="222"/>
    </row>
    <row r="33" spans="1:49" s="72" customFormat="1" ht="12.75">
      <c r="A33" s="364"/>
      <c r="B33" s="350"/>
      <c r="C33" s="230" t="s">
        <v>300</v>
      </c>
      <c r="D33" s="223" t="s">
        <v>298</v>
      </c>
      <c r="E33" s="79" t="s">
        <v>305</v>
      </c>
      <c r="F33" s="262"/>
      <c r="G33" s="232">
        <v>7000</v>
      </c>
      <c r="H33" s="238"/>
      <c r="I33" s="73"/>
      <c r="J33" s="74"/>
      <c r="AU33" s="222"/>
      <c r="AV33" s="222"/>
      <c r="AW33" s="222"/>
    </row>
    <row r="34" spans="1:49" s="72" customFormat="1" ht="15.75" thickBot="1">
      <c r="A34" s="351" t="s">
        <v>306</v>
      </c>
      <c r="B34" s="337" t="s">
        <v>321</v>
      </c>
      <c r="C34" s="348" t="s">
        <v>40</v>
      </c>
      <c r="D34" s="349"/>
      <c r="E34" s="349"/>
      <c r="F34" s="267">
        <f>SUM(F30:F33)</f>
        <v>4895.19</v>
      </c>
      <c r="G34" s="239">
        <f>SUM(G30:G33)</f>
        <v>15554</v>
      </c>
      <c r="H34" s="240"/>
      <c r="I34" s="73"/>
      <c r="J34" s="74"/>
      <c r="AU34" s="222"/>
      <c r="AV34" s="222"/>
      <c r="AW34" s="222"/>
    </row>
    <row r="35" spans="1:49" s="72" customFormat="1" ht="14.25" thickTop="1">
      <c r="A35" s="352"/>
      <c r="B35" s="338"/>
      <c r="C35" s="230" t="s">
        <v>300</v>
      </c>
      <c r="D35" s="223" t="s">
        <v>298</v>
      </c>
      <c r="E35" s="79" t="s">
        <v>305</v>
      </c>
      <c r="F35" s="262">
        <f>12500+558.81</f>
        <v>13058.81</v>
      </c>
      <c r="G35" s="270"/>
      <c r="H35" s="271"/>
      <c r="I35" s="73"/>
      <c r="J35" s="74"/>
      <c r="AU35" s="222"/>
      <c r="AV35" s="222"/>
      <c r="AW35" s="222"/>
    </row>
    <row r="36" spans="1:49" s="72" customFormat="1" ht="12.75">
      <c r="A36" s="352"/>
      <c r="B36" s="338"/>
      <c r="C36" s="230" t="s">
        <v>300</v>
      </c>
      <c r="D36" s="223" t="s">
        <v>298</v>
      </c>
      <c r="E36" s="79" t="s">
        <v>130</v>
      </c>
      <c r="F36" s="262">
        <v>8505.32</v>
      </c>
      <c r="G36" s="232">
        <v>22000</v>
      </c>
      <c r="H36" s="233"/>
      <c r="I36" s="73"/>
      <c r="J36" s="74"/>
      <c r="AU36" s="222"/>
      <c r="AV36" s="222"/>
      <c r="AW36" s="222"/>
    </row>
    <row r="37" spans="1:49" s="72" customFormat="1" ht="12.75">
      <c r="A37" s="352"/>
      <c r="B37" s="338"/>
      <c r="C37" s="230" t="s">
        <v>300</v>
      </c>
      <c r="D37" s="223" t="s">
        <v>298</v>
      </c>
      <c r="E37" s="79" t="s">
        <v>125</v>
      </c>
      <c r="F37" s="262">
        <f>3441.49+600</f>
        <v>4041.49</v>
      </c>
      <c r="G37" s="232">
        <v>3600</v>
      </c>
      <c r="H37" s="233"/>
      <c r="I37" s="73"/>
      <c r="J37" s="74"/>
      <c r="AU37" s="222"/>
      <c r="AV37" s="222"/>
      <c r="AW37" s="222"/>
    </row>
    <row r="38" spans="1:49" s="72" customFormat="1" ht="12.75">
      <c r="A38" s="352"/>
      <c r="B38" s="338"/>
      <c r="C38" s="230" t="s">
        <v>300</v>
      </c>
      <c r="D38" s="223" t="s">
        <v>298</v>
      </c>
      <c r="E38" s="79" t="s">
        <v>120</v>
      </c>
      <c r="F38" s="262">
        <v>220</v>
      </c>
      <c r="G38" s="232">
        <v>69292.76</v>
      </c>
      <c r="H38" s="233"/>
      <c r="I38" s="73"/>
      <c r="J38" s="74"/>
      <c r="AS38" s="80"/>
      <c r="AU38" s="222"/>
      <c r="AV38" s="222"/>
      <c r="AW38" s="222"/>
    </row>
    <row r="39" spans="1:49" s="80" customFormat="1" ht="12.75">
      <c r="A39" s="352"/>
      <c r="B39" s="338"/>
      <c r="C39" s="230" t="s">
        <v>300</v>
      </c>
      <c r="D39" s="223" t="s">
        <v>298</v>
      </c>
      <c r="E39" s="79" t="s">
        <v>121</v>
      </c>
      <c r="F39" s="262">
        <f>2313.31+594+3917.71+4031.36+3087.86+704</f>
        <v>14648.240000000002</v>
      </c>
      <c r="G39" s="232">
        <v>3444</v>
      </c>
      <c r="H39" s="233"/>
      <c r="I39" s="81"/>
      <c r="J39" s="82"/>
      <c r="AS39" s="83"/>
      <c r="AU39" s="222"/>
      <c r="AV39" s="222"/>
      <c r="AW39" s="222"/>
    </row>
    <row r="40" spans="1:49" s="83" customFormat="1" ht="15.75" customHeight="1">
      <c r="A40" s="352"/>
      <c r="B40" s="338"/>
      <c r="C40" s="230" t="s">
        <v>300</v>
      </c>
      <c r="D40" s="223" t="s">
        <v>298</v>
      </c>
      <c r="E40" s="79" t="s">
        <v>126</v>
      </c>
      <c r="F40" s="262">
        <v>10958.4</v>
      </c>
      <c r="G40" s="241">
        <v>500</v>
      </c>
      <c r="H40" s="237"/>
      <c r="J40" s="84"/>
      <c r="AU40" s="222"/>
      <c r="AV40" s="222"/>
      <c r="AW40" s="222"/>
    </row>
    <row r="41" spans="1:49" s="83" customFormat="1" ht="16.5" customHeight="1">
      <c r="A41" s="352"/>
      <c r="B41" s="338"/>
      <c r="C41" s="230" t="s">
        <v>300</v>
      </c>
      <c r="D41" s="223" t="s">
        <v>298</v>
      </c>
      <c r="E41" s="79" t="s">
        <v>307</v>
      </c>
      <c r="F41" s="262">
        <v>335</v>
      </c>
      <c r="G41" s="241">
        <v>3500</v>
      </c>
      <c r="H41" s="237"/>
      <c r="J41" s="84"/>
      <c r="AS41" s="65"/>
      <c r="AU41" s="222"/>
      <c r="AV41" s="222"/>
      <c r="AW41" s="222"/>
    </row>
    <row r="42" spans="1:49" s="65" customFormat="1" ht="13.5" customHeight="1">
      <c r="A42" s="352"/>
      <c r="B42" s="338"/>
      <c r="C42" s="230" t="s">
        <v>300</v>
      </c>
      <c r="D42" s="223" t="s">
        <v>298</v>
      </c>
      <c r="E42" s="79" t="s">
        <v>308</v>
      </c>
      <c r="F42" s="262"/>
      <c r="G42" s="241">
        <v>500</v>
      </c>
      <c r="H42" s="242"/>
      <c r="I42" s="85"/>
      <c r="J42" s="86"/>
      <c r="AS42" s="66"/>
      <c r="AU42" s="222"/>
      <c r="AV42" s="222"/>
      <c r="AW42" s="222"/>
    </row>
    <row r="43" spans="1:8" ht="12.75" customHeight="1">
      <c r="A43" s="352"/>
      <c r="B43" s="338"/>
      <c r="C43" s="230" t="s">
        <v>300</v>
      </c>
      <c r="D43" s="223" t="s">
        <v>298</v>
      </c>
      <c r="E43" s="79" t="s">
        <v>309</v>
      </c>
      <c r="F43" s="262"/>
      <c r="G43" s="241">
        <v>5400</v>
      </c>
      <c r="H43" s="233"/>
    </row>
    <row r="44" spans="1:8" ht="12.75">
      <c r="A44" s="352"/>
      <c r="B44" s="338"/>
      <c r="C44" s="230" t="s">
        <v>300</v>
      </c>
      <c r="D44" s="223" t="s">
        <v>298</v>
      </c>
      <c r="E44" s="79" t="s">
        <v>137</v>
      </c>
      <c r="F44" s="262"/>
      <c r="G44" s="241">
        <v>11323.67</v>
      </c>
      <c r="H44" s="233"/>
    </row>
    <row r="45" spans="1:8" ht="12.75">
      <c r="A45" s="352"/>
      <c r="B45" s="338"/>
      <c r="C45" s="230" t="s">
        <v>300</v>
      </c>
      <c r="D45" s="223" t="s">
        <v>298</v>
      </c>
      <c r="E45" s="79" t="s">
        <v>133</v>
      </c>
      <c r="F45" s="262"/>
      <c r="G45" s="241">
        <v>5000</v>
      </c>
      <c r="H45" s="233"/>
    </row>
    <row r="46" spans="1:8" ht="15.75" thickBot="1">
      <c r="A46" s="353"/>
      <c r="B46" s="339"/>
      <c r="C46" s="348" t="s">
        <v>40</v>
      </c>
      <c r="D46" s="349"/>
      <c r="E46" s="349"/>
      <c r="F46" s="264">
        <f>SUM(F35:F45)</f>
        <v>51767.26</v>
      </c>
      <c r="G46" s="239">
        <f>SUM(G36:G45)</f>
        <v>124560.43</v>
      </c>
      <c r="H46" s="240"/>
    </row>
    <row r="47" spans="1:8" ht="13.5" thickTop="1">
      <c r="A47" s="272"/>
      <c r="B47" s="337" t="s">
        <v>323</v>
      </c>
      <c r="C47" s="230" t="s">
        <v>300</v>
      </c>
      <c r="D47" s="243" t="s">
        <v>298</v>
      </c>
      <c r="E47" s="79" t="s">
        <v>310</v>
      </c>
      <c r="F47" s="262"/>
      <c r="G47" s="244">
        <v>17235</v>
      </c>
      <c r="H47" s="233"/>
    </row>
    <row r="48" spans="1:8" ht="12.75">
      <c r="A48" s="340" t="s">
        <v>315</v>
      </c>
      <c r="B48" s="338"/>
      <c r="C48" s="230" t="s">
        <v>300</v>
      </c>
      <c r="D48" s="243" t="s">
        <v>298</v>
      </c>
      <c r="E48" s="79" t="s">
        <v>137</v>
      </c>
      <c r="F48" s="273"/>
      <c r="G48" s="244">
        <v>9067.6</v>
      </c>
      <c r="H48" s="233"/>
    </row>
    <row r="49" spans="1:8" ht="12.75">
      <c r="A49" s="341"/>
      <c r="B49" s="338"/>
      <c r="C49" s="230" t="s">
        <v>300</v>
      </c>
      <c r="D49" s="243" t="s">
        <v>298</v>
      </c>
      <c r="E49" s="79" t="s">
        <v>311</v>
      </c>
      <c r="F49" s="273">
        <v>62126.92</v>
      </c>
      <c r="G49" s="244">
        <v>36212</v>
      </c>
      <c r="H49" s="233"/>
    </row>
    <row r="50" spans="1:8" ht="12.75">
      <c r="A50" s="341"/>
      <c r="B50" s="338"/>
      <c r="C50" s="230" t="s">
        <v>300</v>
      </c>
      <c r="D50" s="243" t="s">
        <v>298</v>
      </c>
      <c r="E50" s="79" t="s">
        <v>121</v>
      </c>
      <c r="F50" s="273">
        <f>11109.35+2580.57</f>
        <v>13689.92</v>
      </c>
      <c r="G50" s="244">
        <v>12229</v>
      </c>
      <c r="H50" s="233"/>
    </row>
    <row r="51" spans="1:8" ht="12.75">
      <c r="A51" s="341"/>
      <c r="B51" s="338"/>
      <c r="C51" s="230" t="s">
        <v>300</v>
      </c>
      <c r="D51" s="243" t="s">
        <v>298</v>
      </c>
      <c r="E51" s="79" t="s">
        <v>133</v>
      </c>
      <c r="F51" s="273"/>
      <c r="G51" s="244">
        <v>25000</v>
      </c>
      <c r="H51" s="233"/>
    </row>
    <row r="52" spans="1:8" ht="13.5" thickBot="1">
      <c r="A52" s="341"/>
      <c r="B52" s="338"/>
      <c r="C52" s="345" t="s">
        <v>40</v>
      </c>
      <c r="D52" s="346"/>
      <c r="E52" s="346"/>
      <c r="F52" s="275">
        <f>F49+F50</f>
        <v>75816.84</v>
      </c>
      <c r="G52" s="245">
        <f>SUM(G47:G51)</f>
        <v>99743.6</v>
      </c>
      <c r="H52" s="246"/>
    </row>
    <row r="53" spans="1:8" ht="13.5" thickTop="1">
      <c r="A53" s="341"/>
      <c r="B53" s="338"/>
      <c r="C53" s="230" t="s">
        <v>300</v>
      </c>
      <c r="D53" s="243" t="s">
        <v>298</v>
      </c>
      <c r="E53" s="71" t="s">
        <v>133</v>
      </c>
      <c r="F53" s="273">
        <f>345.49+16466.62</f>
        <v>16812.11</v>
      </c>
      <c r="G53" s="244">
        <v>12400</v>
      </c>
      <c r="H53" s="247"/>
    </row>
    <row r="54" spans="1:8" ht="12.75">
      <c r="A54" s="341"/>
      <c r="B54" s="338"/>
      <c r="C54" s="230" t="s">
        <v>300</v>
      </c>
      <c r="D54" s="243" t="s">
        <v>298</v>
      </c>
      <c r="E54" s="75" t="s">
        <v>301</v>
      </c>
      <c r="F54" s="273">
        <v>137200.57</v>
      </c>
      <c r="G54" s="244">
        <v>71392</v>
      </c>
      <c r="H54" s="90"/>
    </row>
    <row r="55" spans="1:8" ht="12.75">
      <c r="A55" s="342"/>
      <c r="B55" s="338"/>
      <c r="C55" s="230" t="s">
        <v>300</v>
      </c>
      <c r="D55" s="243" t="s">
        <v>298</v>
      </c>
      <c r="E55" s="75" t="s">
        <v>129</v>
      </c>
      <c r="F55" s="273">
        <f>2876.87+20732.02</f>
        <v>23608.89</v>
      </c>
      <c r="G55" s="244">
        <v>780</v>
      </c>
      <c r="H55" s="89"/>
    </row>
    <row r="56" spans="1:8" ht="12.75">
      <c r="A56" s="343" t="s">
        <v>312</v>
      </c>
      <c r="B56" s="338"/>
      <c r="C56" s="230" t="s">
        <v>300</v>
      </c>
      <c r="D56" s="243" t="s">
        <v>298</v>
      </c>
      <c r="E56" s="75" t="s">
        <v>121</v>
      </c>
      <c r="F56" s="273">
        <f>11512.25+3459.4+2864.02+1611.15</f>
        <v>19446.82</v>
      </c>
      <c r="G56" s="244">
        <v>1272</v>
      </c>
      <c r="H56" s="248"/>
    </row>
    <row r="57" spans="1:8" ht="12.75">
      <c r="A57" s="341"/>
      <c r="B57" s="338"/>
      <c r="C57" s="230" t="s">
        <v>300</v>
      </c>
      <c r="D57" s="243" t="s">
        <v>298</v>
      </c>
      <c r="E57" s="79" t="s">
        <v>123</v>
      </c>
      <c r="F57" s="273">
        <f>4847.95+1828.08</f>
        <v>6676.03</v>
      </c>
      <c r="G57" s="244">
        <v>25751</v>
      </c>
      <c r="H57" s="89"/>
    </row>
    <row r="58" spans="1:8" ht="12.75">
      <c r="A58" s="341"/>
      <c r="B58" s="338"/>
      <c r="C58" s="230" t="s">
        <v>300</v>
      </c>
      <c r="D58" s="243" t="s">
        <v>298</v>
      </c>
      <c r="E58" s="79" t="s">
        <v>137</v>
      </c>
      <c r="F58" s="262"/>
      <c r="G58" s="244">
        <v>36159.5</v>
      </c>
      <c r="H58" s="89"/>
    </row>
    <row r="59" spans="1:8" ht="13.5" thickBot="1">
      <c r="A59" s="342"/>
      <c r="B59" s="339"/>
      <c r="C59" s="345" t="s">
        <v>40</v>
      </c>
      <c r="D59" s="346"/>
      <c r="E59" s="346"/>
      <c r="F59" s="263">
        <f>SUM(F53:F58)</f>
        <v>203744.42</v>
      </c>
      <c r="G59" s="249">
        <f>SUM(G53:G58)</f>
        <v>147754.5</v>
      </c>
      <c r="H59" s="91"/>
    </row>
    <row r="60" spans="1:8" ht="13.5" thickTop="1">
      <c r="A60" s="365" t="s">
        <v>315</v>
      </c>
      <c r="B60" s="362" t="s">
        <v>324</v>
      </c>
      <c r="C60" s="230" t="s">
        <v>300</v>
      </c>
      <c r="D60" s="243" t="s">
        <v>298</v>
      </c>
      <c r="E60" s="250" t="s">
        <v>133</v>
      </c>
      <c r="F60" s="265">
        <v>4663.57</v>
      </c>
      <c r="G60" s="251">
        <v>5045.7</v>
      </c>
      <c r="H60" s="89"/>
    </row>
    <row r="61" spans="1:8" ht="12.75">
      <c r="A61" s="365"/>
      <c r="B61" s="362"/>
      <c r="C61" s="230" t="s">
        <v>300</v>
      </c>
      <c r="D61" s="243" t="s">
        <v>298</v>
      </c>
      <c r="E61" s="79" t="s">
        <v>122</v>
      </c>
      <c r="F61" s="265">
        <v>113519.77</v>
      </c>
      <c r="G61" s="87">
        <v>15900</v>
      </c>
      <c r="H61" s="89"/>
    </row>
    <row r="62" spans="1:8" ht="12.75">
      <c r="A62" s="365"/>
      <c r="B62" s="362"/>
      <c r="C62" s="230" t="s">
        <v>300</v>
      </c>
      <c r="D62" s="243" t="s">
        <v>298</v>
      </c>
      <c r="E62" s="79" t="s">
        <v>313</v>
      </c>
      <c r="F62" s="262">
        <v>16958</v>
      </c>
      <c r="G62" s="87">
        <v>68500</v>
      </c>
      <c r="H62" s="89"/>
    </row>
    <row r="63" spans="1:8" ht="12.75">
      <c r="A63" s="365"/>
      <c r="B63" s="362"/>
      <c r="C63" s="230" t="s">
        <v>300</v>
      </c>
      <c r="D63" s="243" t="s">
        <v>298</v>
      </c>
      <c r="E63" s="79" t="s">
        <v>137</v>
      </c>
      <c r="F63" s="262"/>
      <c r="G63" s="87">
        <v>20092.27</v>
      </c>
      <c r="H63" s="89"/>
    </row>
    <row r="64" spans="1:8" ht="12.75">
      <c r="A64" s="365"/>
      <c r="B64" s="362"/>
      <c r="C64" s="230" t="s">
        <v>300</v>
      </c>
      <c r="D64" s="243" t="s">
        <v>298</v>
      </c>
      <c r="E64" s="79" t="s">
        <v>126</v>
      </c>
      <c r="F64" s="262">
        <f>6901.79+1526.12</f>
        <v>8427.91</v>
      </c>
      <c r="G64" s="87">
        <v>13077</v>
      </c>
      <c r="H64" s="89"/>
    </row>
    <row r="65" spans="1:8" ht="12.75">
      <c r="A65" s="365"/>
      <c r="B65" s="362"/>
      <c r="C65" s="230" t="s">
        <v>300</v>
      </c>
      <c r="D65" s="243" t="s">
        <v>298</v>
      </c>
      <c r="E65" s="79" t="s">
        <v>314</v>
      </c>
      <c r="F65" s="262"/>
      <c r="G65" s="87">
        <v>3800</v>
      </c>
      <c r="H65" s="90"/>
    </row>
    <row r="66" spans="1:8" ht="12.75">
      <c r="A66" s="365"/>
      <c r="B66" s="362"/>
      <c r="C66" s="230" t="s">
        <v>300</v>
      </c>
      <c r="D66" s="243" t="s">
        <v>298</v>
      </c>
      <c r="E66" s="79" t="s">
        <v>121</v>
      </c>
      <c r="F66" s="262">
        <f>3220.3+1910.47</f>
        <v>5130.77</v>
      </c>
      <c r="G66" s="87">
        <v>1600</v>
      </c>
      <c r="H66" s="89"/>
    </row>
    <row r="67" spans="1:8" ht="12.75">
      <c r="A67" s="365"/>
      <c r="B67" s="362"/>
      <c r="C67" s="230" t="s">
        <v>300</v>
      </c>
      <c r="D67" s="243" t="s">
        <v>298</v>
      </c>
      <c r="E67" s="79" t="s">
        <v>303</v>
      </c>
      <c r="F67" s="262">
        <v>15850.93</v>
      </c>
      <c r="G67" s="87">
        <v>2500</v>
      </c>
      <c r="H67" s="89"/>
    </row>
    <row r="68" spans="1:8" ht="12.75">
      <c r="A68" s="365"/>
      <c r="B68" s="362"/>
      <c r="C68" s="230" t="s">
        <v>300</v>
      </c>
      <c r="D68" s="243" t="s">
        <v>298</v>
      </c>
      <c r="E68" s="79" t="s">
        <v>316</v>
      </c>
      <c r="F68" s="262">
        <v>720</v>
      </c>
      <c r="G68" s="87">
        <v>500</v>
      </c>
      <c r="H68" s="89"/>
    </row>
    <row r="69" spans="1:8" ht="13.5" thickBot="1">
      <c r="A69" s="365"/>
      <c r="B69" s="362"/>
      <c r="C69" s="345" t="s">
        <v>40</v>
      </c>
      <c r="D69" s="346"/>
      <c r="E69" s="346"/>
      <c r="F69" s="266">
        <f>SUM(F60:F68)</f>
        <v>165270.94999999998</v>
      </c>
      <c r="G69" s="252">
        <f>SUM(G60:G68)</f>
        <v>131014.97</v>
      </c>
      <c r="H69" s="91"/>
    </row>
    <row r="70" spans="1:8" ht="26.25" thickTop="1">
      <c r="A70" s="350" t="s">
        <v>318</v>
      </c>
      <c r="B70" s="350" t="s">
        <v>324</v>
      </c>
      <c r="C70" s="230" t="s">
        <v>300</v>
      </c>
      <c r="D70" s="243" t="s">
        <v>298</v>
      </c>
      <c r="E70" s="79" t="s">
        <v>317</v>
      </c>
      <c r="F70" s="262">
        <v>1500</v>
      </c>
      <c r="G70" s="87">
        <v>0</v>
      </c>
      <c r="H70" s="89"/>
    </row>
    <row r="71" spans="1:8" ht="12.75">
      <c r="A71" s="350"/>
      <c r="B71" s="350"/>
      <c r="C71" s="230" t="s">
        <v>300</v>
      </c>
      <c r="D71" s="243" t="s">
        <v>298</v>
      </c>
      <c r="E71" s="79" t="s">
        <v>313</v>
      </c>
      <c r="F71" s="262">
        <v>22574.59</v>
      </c>
      <c r="G71" s="87">
        <v>22035.09</v>
      </c>
      <c r="H71" s="89"/>
    </row>
    <row r="72" spans="1:8" ht="12.75">
      <c r="A72" s="350"/>
      <c r="B72" s="350"/>
      <c r="C72" s="230" t="s">
        <v>300</v>
      </c>
      <c r="D72" s="243" t="s">
        <v>298</v>
      </c>
      <c r="E72" s="79" t="s">
        <v>133</v>
      </c>
      <c r="F72" s="262">
        <v>2258.84</v>
      </c>
      <c r="G72" s="87">
        <v>1153.51</v>
      </c>
      <c r="H72" s="89"/>
    </row>
    <row r="73" spans="1:8" ht="12.75">
      <c r="A73" s="350"/>
      <c r="B73" s="350"/>
      <c r="C73" s="230" t="s">
        <v>300</v>
      </c>
      <c r="D73" s="243" t="s">
        <v>298</v>
      </c>
      <c r="E73" s="79" t="s">
        <v>137</v>
      </c>
      <c r="F73" s="262"/>
      <c r="G73" s="87">
        <v>12268.88</v>
      </c>
      <c r="H73" s="89"/>
    </row>
    <row r="74" spans="1:8" ht="12.75">
      <c r="A74" s="350"/>
      <c r="B74" s="350"/>
      <c r="C74" s="230" t="s">
        <v>300</v>
      </c>
      <c r="D74" s="243" t="s">
        <v>298</v>
      </c>
      <c r="E74" s="79" t="s">
        <v>121</v>
      </c>
      <c r="F74" s="262">
        <f>5631.49+12573.24</f>
        <v>18204.73</v>
      </c>
      <c r="G74" s="87">
        <v>12100</v>
      </c>
      <c r="H74" s="89"/>
    </row>
    <row r="75" spans="1:8" ht="13.5" thickBot="1">
      <c r="A75" s="350"/>
      <c r="B75" s="350"/>
      <c r="C75" s="345" t="s">
        <v>40</v>
      </c>
      <c r="D75" s="346"/>
      <c r="E75" s="346"/>
      <c r="F75" s="266">
        <f>SUM(F70:F74)</f>
        <v>44538.16</v>
      </c>
      <c r="G75" s="252">
        <f>SUM(G70:G74)</f>
        <v>47557.479999999996</v>
      </c>
      <c r="H75" s="91"/>
    </row>
    <row r="76" spans="1:8" ht="13.5" thickTop="1">
      <c r="A76" s="362" t="s">
        <v>319</v>
      </c>
      <c r="B76" s="362" t="s">
        <v>324</v>
      </c>
      <c r="C76" s="230" t="s">
        <v>300</v>
      </c>
      <c r="D76" s="243" t="s">
        <v>298</v>
      </c>
      <c r="E76" s="253" t="s">
        <v>137</v>
      </c>
      <c r="F76" s="262"/>
      <c r="G76" s="87">
        <v>10268.5</v>
      </c>
      <c r="H76" s="89"/>
    </row>
    <row r="77" spans="1:8" ht="12.75">
      <c r="A77" s="362"/>
      <c r="B77" s="362"/>
      <c r="C77" s="230" t="s">
        <v>300</v>
      </c>
      <c r="D77" s="243" t="s">
        <v>298</v>
      </c>
      <c r="E77" s="75" t="s">
        <v>133</v>
      </c>
      <c r="F77" s="262">
        <v>1188.25</v>
      </c>
      <c r="G77" s="87">
        <v>9335</v>
      </c>
      <c r="H77" s="89"/>
    </row>
    <row r="78" spans="1:8" ht="12.75">
      <c r="A78" s="362"/>
      <c r="B78" s="362"/>
      <c r="C78" s="230" t="s">
        <v>300</v>
      </c>
      <c r="D78" s="243" t="s">
        <v>298</v>
      </c>
      <c r="E78" s="71" t="s">
        <v>127</v>
      </c>
      <c r="F78" s="262">
        <v>7962.5</v>
      </c>
      <c r="G78" s="87">
        <v>15000</v>
      </c>
      <c r="H78" s="89"/>
    </row>
    <row r="79" spans="1:8" ht="12.75">
      <c r="A79" s="362"/>
      <c r="B79" s="362"/>
      <c r="C79" s="230" t="s">
        <v>300</v>
      </c>
      <c r="D79" s="243" t="s">
        <v>298</v>
      </c>
      <c r="E79" s="75" t="s">
        <v>121</v>
      </c>
      <c r="F79" s="262">
        <f>307.73+3561.95</f>
        <v>3869.68</v>
      </c>
      <c r="G79" s="87">
        <v>3900</v>
      </c>
      <c r="H79" s="89"/>
    </row>
    <row r="80" spans="1:8" ht="12.75">
      <c r="A80" s="362"/>
      <c r="B80" s="362"/>
      <c r="C80" s="230" t="s">
        <v>300</v>
      </c>
      <c r="D80" s="243" t="s">
        <v>298</v>
      </c>
      <c r="E80" s="79" t="s">
        <v>303</v>
      </c>
      <c r="F80" s="262">
        <v>3680.6</v>
      </c>
      <c r="G80" s="87">
        <v>8450</v>
      </c>
      <c r="H80" s="89"/>
    </row>
    <row r="81" spans="1:8" ht="12.75">
      <c r="A81" s="362"/>
      <c r="B81" s="362"/>
      <c r="C81" s="230" t="s">
        <v>300</v>
      </c>
      <c r="D81" s="243" t="s">
        <v>298</v>
      </c>
      <c r="E81" s="75" t="s">
        <v>310</v>
      </c>
      <c r="F81" s="262">
        <v>1633.35</v>
      </c>
      <c r="G81" s="87">
        <v>5000</v>
      </c>
      <c r="H81" s="89"/>
    </row>
    <row r="82" spans="1:8" ht="12.75">
      <c r="A82" s="362"/>
      <c r="B82" s="362"/>
      <c r="C82" s="230" t="s">
        <v>300</v>
      </c>
      <c r="D82" s="243" t="s">
        <v>298</v>
      </c>
      <c r="E82" s="75" t="s">
        <v>301</v>
      </c>
      <c r="F82" s="262">
        <v>26400.29</v>
      </c>
      <c r="G82" s="87">
        <v>28400</v>
      </c>
      <c r="H82" s="89"/>
    </row>
    <row r="83" spans="1:8" ht="13.5" thickBot="1">
      <c r="A83" s="362"/>
      <c r="B83" s="362"/>
      <c r="C83" s="345" t="s">
        <v>40</v>
      </c>
      <c r="D83" s="346"/>
      <c r="E83" s="346"/>
      <c r="F83" s="254">
        <f>SUM(F75:F82)</f>
        <v>89272.83</v>
      </c>
      <c r="G83" s="252">
        <f>SUM(G76:G82)</f>
        <v>80353.5</v>
      </c>
      <c r="H83" s="91"/>
    </row>
    <row r="84" spans="3:8" ht="13.5" thickTop="1">
      <c r="C84" s="347"/>
      <c r="D84" s="347"/>
      <c r="E84" s="347"/>
      <c r="F84" s="236"/>
      <c r="G84" s="236"/>
      <c r="H84" s="90"/>
    </row>
    <row r="85" spans="3:8" ht="12.75">
      <c r="C85" s="344" t="s">
        <v>41</v>
      </c>
      <c r="D85" s="344"/>
      <c r="E85" s="344"/>
      <c r="F85" s="254">
        <f>F18+F29+F34+F46+F59+F75+F83+F69+F52</f>
        <v>963554.8599999999</v>
      </c>
      <c r="G85" s="254">
        <f>G18+G29+G34+G46+G52+G59+G69+G75+G83</f>
        <v>1107032.96</v>
      </c>
      <c r="H85" s="89"/>
    </row>
    <row r="86" spans="3:8" ht="12.75">
      <c r="C86" s="88"/>
      <c r="D86" s="88"/>
      <c r="E86" s="88"/>
      <c r="F86" s="255"/>
      <c r="G86" s="255"/>
      <c r="H86" s="92"/>
    </row>
    <row r="87" spans="5:8" ht="12.75">
      <c r="E87" s="256"/>
      <c r="F87" s="88"/>
      <c r="G87" s="88"/>
      <c r="H87" s="92"/>
    </row>
    <row r="88" spans="6:8" ht="12.75">
      <c r="F88" s="257"/>
      <c r="G88" s="258"/>
      <c r="H88" s="259"/>
    </row>
    <row r="89" spans="6:8" ht="12.75">
      <c r="F89" s="257"/>
      <c r="G89" s="258"/>
      <c r="H89" s="259"/>
    </row>
    <row r="90" spans="6:8" ht="12.75">
      <c r="F90" s="257"/>
      <c r="G90" s="258"/>
      <c r="H90" s="259"/>
    </row>
    <row r="91" spans="6:8" ht="12.75">
      <c r="F91" s="257"/>
      <c r="G91" s="258"/>
      <c r="H91" s="259"/>
    </row>
    <row r="92" spans="6:8" ht="12.75">
      <c r="F92" s="257"/>
      <c r="G92" s="258"/>
      <c r="H92" s="259"/>
    </row>
    <row r="93" spans="6:8" ht="12.75">
      <c r="F93" s="257"/>
      <c r="G93" s="258"/>
      <c r="H93" s="259"/>
    </row>
    <row r="94" spans="6:8" ht="12.75">
      <c r="F94" s="257"/>
      <c r="G94" s="258"/>
      <c r="H94" s="257"/>
    </row>
  </sheetData>
  <sheetProtection/>
  <mergeCells count="29">
    <mergeCell ref="A76:A83"/>
    <mergeCell ref="A29:A33"/>
    <mergeCell ref="A60:A69"/>
    <mergeCell ref="B60:B69"/>
    <mergeCell ref="A70:A75"/>
    <mergeCell ref="B70:B75"/>
    <mergeCell ref="A3:H3"/>
    <mergeCell ref="A6:A17"/>
    <mergeCell ref="C18:E18"/>
    <mergeCell ref="A18:A28"/>
    <mergeCell ref="C29:E29"/>
    <mergeCell ref="B6:B17"/>
    <mergeCell ref="B18:B28"/>
    <mergeCell ref="C34:E34"/>
    <mergeCell ref="C46:E46"/>
    <mergeCell ref="C52:E52"/>
    <mergeCell ref="B29:B33"/>
    <mergeCell ref="A34:A46"/>
    <mergeCell ref="B34:B46"/>
    <mergeCell ref="B47:B59"/>
    <mergeCell ref="A48:A55"/>
    <mergeCell ref="A56:A59"/>
    <mergeCell ref="C85:E85"/>
    <mergeCell ref="C59:E59"/>
    <mergeCell ref="C69:E69"/>
    <mergeCell ref="C75:E75"/>
    <mergeCell ref="C83:E83"/>
    <mergeCell ref="C84:E84"/>
    <mergeCell ref="B76:B83"/>
  </mergeCells>
  <dataValidations count="3">
    <dataValidation type="list" allowBlank="1" showInputMessage="1" showErrorMessage="1" sqref="C47:C51 C19:C28 C53:C58 C60:C68 C70:C74 C76:C82 C30:C33 C15:C17 C35:C45">
      <formula1>Fondo</formula1>
    </dataValidation>
    <dataValidation type="list" allowBlank="1" showInputMessage="1" showErrorMessage="1" sqref="E30:E33 E13:E14 E19:E28 E47:E51 E53:E58 E60:E68 E70:E74 E76:E82 E17 E35:E45">
      <formula1>CUENTA</formula1>
    </dataValidation>
    <dataValidation type="list" allowBlank="1" showInputMessage="1" showErrorMessage="1" promptTitle="SELECCIONAR CUENTA" prompt="Seleccionar Cuenta Presupuestaria&#10;" sqref="E6:E12 E15:E16">
      <formula1>CUENTA</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I26"/>
  <sheetViews>
    <sheetView showGridLines="0" zoomScale="105" zoomScaleNormal="105" zoomScaleSheetLayoutView="100" zoomScalePageLayoutView="0" workbookViewId="0" topLeftCell="A1">
      <selection activeCell="A7" sqref="A7:F26"/>
    </sheetView>
  </sheetViews>
  <sheetFormatPr defaultColWidth="9.140625" defaultRowHeight="12.75"/>
  <cols>
    <col min="1" max="1" width="24.421875" style="66" customWidth="1"/>
    <col min="2" max="2" width="20.140625" style="94" customWidth="1"/>
    <col min="3" max="3" width="20.00390625" style="66" customWidth="1"/>
    <col min="4" max="4" width="10.57421875" style="94" bestFit="1" customWidth="1"/>
    <col min="5" max="8" width="8.28125" style="66" customWidth="1"/>
    <col min="9" max="9" width="17.8515625" style="65" customWidth="1"/>
    <col min="10" max="16384" width="9.140625" style="66" customWidth="1"/>
  </cols>
  <sheetData>
    <row r="1" spans="1:3" ht="12.75">
      <c r="A1" s="65" t="s">
        <v>112</v>
      </c>
      <c r="C1" s="65"/>
    </row>
    <row r="2" ht="8.25" customHeight="1"/>
    <row r="3" ht="12.75">
      <c r="A3" s="66" t="s">
        <v>22</v>
      </c>
    </row>
    <row r="4" ht="13.5" customHeight="1"/>
    <row r="5" spans="1:9" s="68" customFormat="1" ht="12.75" customHeight="1">
      <c r="A5" s="367" t="s">
        <v>5</v>
      </c>
      <c r="B5" s="369" t="s">
        <v>12</v>
      </c>
      <c r="C5" s="367" t="s">
        <v>14</v>
      </c>
      <c r="D5" s="366" t="s">
        <v>20</v>
      </c>
      <c r="E5" s="366"/>
      <c r="F5" s="366"/>
      <c r="G5" s="366"/>
      <c r="H5" s="366"/>
      <c r="I5" s="366"/>
    </row>
    <row r="6" spans="1:9" s="68" customFormat="1" ht="25.5">
      <c r="A6" s="368"/>
      <c r="B6" s="370"/>
      <c r="C6" s="368"/>
      <c r="D6" s="180" t="s">
        <v>51</v>
      </c>
      <c r="E6" s="180" t="s">
        <v>104</v>
      </c>
      <c r="F6" s="180" t="s">
        <v>105</v>
      </c>
      <c r="G6" s="180" t="s">
        <v>106</v>
      </c>
      <c r="H6" s="180" t="s">
        <v>107</v>
      </c>
      <c r="I6" s="180" t="s">
        <v>21</v>
      </c>
    </row>
    <row r="7" spans="1:9" s="68" customFormat="1" ht="63.75">
      <c r="A7" s="181" t="s">
        <v>197</v>
      </c>
      <c r="B7" s="181" t="s">
        <v>198</v>
      </c>
      <c r="C7" s="181" t="s">
        <v>199</v>
      </c>
      <c r="D7" s="182">
        <v>0.33</v>
      </c>
      <c r="E7" s="182">
        <v>0.1</v>
      </c>
      <c r="F7" s="182">
        <v>0.1</v>
      </c>
      <c r="G7" s="182">
        <v>0.13</v>
      </c>
      <c r="H7" s="181"/>
      <c r="I7" s="181" t="s">
        <v>200</v>
      </c>
    </row>
    <row r="8" spans="1:9" s="68" customFormat="1" ht="89.25">
      <c r="A8" s="181" t="s">
        <v>201</v>
      </c>
      <c r="B8" s="181" t="s">
        <v>198</v>
      </c>
      <c r="C8" s="181" t="s">
        <v>202</v>
      </c>
      <c r="D8" s="181">
        <v>0</v>
      </c>
      <c r="E8" s="182">
        <v>0.25</v>
      </c>
      <c r="F8" s="182">
        <v>0.25</v>
      </c>
      <c r="G8" s="182">
        <v>0.25</v>
      </c>
      <c r="H8" s="182">
        <v>0.2</v>
      </c>
      <c r="I8" s="181" t="s">
        <v>203</v>
      </c>
    </row>
    <row r="9" spans="1:9" s="68" customFormat="1" ht="369.75">
      <c r="A9" s="181" t="s">
        <v>204</v>
      </c>
      <c r="B9" s="181" t="s">
        <v>205</v>
      </c>
      <c r="C9" s="181" t="s">
        <v>206</v>
      </c>
      <c r="D9" s="182">
        <v>0.2</v>
      </c>
      <c r="E9" s="182">
        <v>0.1</v>
      </c>
      <c r="F9" s="182">
        <v>0.1</v>
      </c>
      <c r="G9" s="182">
        <v>0.1</v>
      </c>
      <c r="H9" s="182">
        <v>0.1</v>
      </c>
      <c r="I9" s="181" t="s">
        <v>207</v>
      </c>
    </row>
    <row r="10" spans="1:9" s="95" customFormat="1" ht="228" customHeight="1">
      <c r="A10" s="371" t="s">
        <v>208</v>
      </c>
      <c r="B10" s="183" t="s">
        <v>209</v>
      </c>
      <c r="C10" s="374" t="s">
        <v>210</v>
      </c>
      <c r="D10" s="376">
        <v>0</v>
      </c>
      <c r="E10" s="205">
        <v>0.1</v>
      </c>
      <c r="F10" s="185">
        <v>0.33</v>
      </c>
      <c r="G10" s="185">
        <v>0.33</v>
      </c>
      <c r="H10" s="185">
        <v>0.24</v>
      </c>
      <c r="I10" s="186" t="s">
        <v>211</v>
      </c>
    </row>
    <row r="11" spans="1:9" s="95" customFormat="1" ht="36.75" customHeight="1">
      <c r="A11" s="372"/>
      <c r="B11" s="183" t="s">
        <v>212</v>
      </c>
      <c r="C11" s="356"/>
      <c r="D11" s="377"/>
      <c r="E11" s="99"/>
      <c r="F11" s="187">
        <v>0.5</v>
      </c>
      <c r="G11" s="187">
        <v>0.5</v>
      </c>
      <c r="H11" s="187"/>
      <c r="I11" s="186" t="s">
        <v>213</v>
      </c>
    </row>
    <row r="12" spans="1:9" s="102" customFormat="1" ht="48" customHeight="1">
      <c r="A12" s="372"/>
      <c r="B12" s="188" t="s">
        <v>214</v>
      </c>
      <c r="C12" s="375"/>
      <c r="D12" s="378"/>
      <c r="E12" s="101"/>
      <c r="F12" s="190">
        <v>0.5</v>
      </c>
      <c r="G12" s="190">
        <v>0.5</v>
      </c>
      <c r="I12" s="186" t="s">
        <v>215</v>
      </c>
    </row>
    <row r="13" spans="1:9" s="95" customFormat="1" ht="45.75" customHeight="1">
      <c r="A13" s="372"/>
      <c r="B13" s="183" t="s">
        <v>209</v>
      </c>
      <c r="C13" s="374" t="s">
        <v>216</v>
      </c>
      <c r="D13" s="376">
        <v>0</v>
      </c>
      <c r="E13" s="99"/>
      <c r="F13" s="187">
        <v>0.25</v>
      </c>
      <c r="G13" s="187">
        <v>0.25</v>
      </c>
      <c r="H13" s="187">
        <v>0.5</v>
      </c>
      <c r="I13" s="186" t="s">
        <v>217</v>
      </c>
    </row>
    <row r="14" spans="1:9" s="95" customFormat="1" ht="34.5" customHeight="1">
      <c r="A14" s="373"/>
      <c r="B14" s="183" t="s">
        <v>218</v>
      </c>
      <c r="C14" s="375"/>
      <c r="D14" s="378"/>
      <c r="E14" s="99"/>
      <c r="F14" s="187">
        <v>0.25</v>
      </c>
      <c r="G14" s="187">
        <v>0.25</v>
      </c>
      <c r="H14" s="187">
        <v>0.5</v>
      </c>
      <c r="I14" s="186" t="s">
        <v>219</v>
      </c>
    </row>
    <row r="15" spans="1:9" ht="178.5">
      <c r="A15" s="191" t="s">
        <v>220</v>
      </c>
      <c r="B15" s="183" t="s">
        <v>221</v>
      </c>
      <c r="C15" s="47" t="s">
        <v>222</v>
      </c>
      <c r="D15" s="192">
        <v>0</v>
      </c>
      <c r="E15" s="193">
        <v>0</v>
      </c>
      <c r="F15" s="192">
        <v>0.05</v>
      </c>
      <c r="G15" s="192">
        <v>0.05</v>
      </c>
      <c r="H15" s="192">
        <v>0.05</v>
      </c>
      <c r="I15" s="47" t="s">
        <v>223</v>
      </c>
    </row>
    <row r="16" spans="1:9" ht="216.75">
      <c r="A16" s="194" t="s">
        <v>224</v>
      </c>
      <c r="B16" s="183" t="s">
        <v>225</v>
      </c>
      <c r="C16" s="47" t="s">
        <v>226</v>
      </c>
      <c r="D16" s="195">
        <v>0.05</v>
      </c>
      <c r="E16" s="195">
        <v>0</v>
      </c>
      <c r="F16" s="195">
        <v>0.2</v>
      </c>
      <c r="G16" s="195">
        <v>0.2</v>
      </c>
      <c r="H16" s="195">
        <v>0.35</v>
      </c>
      <c r="I16" s="183" t="s">
        <v>227</v>
      </c>
    </row>
    <row r="17" spans="1:9" ht="267.75">
      <c r="A17" s="191" t="s">
        <v>228</v>
      </c>
      <c r="B17" s="183" t="s">
        <v>229</v>
      </c>
      <c r="C17" s="47" t="s">
        <v>230</v>
      </c>
      <c r="D17" s="192">
        <v>0</v>
      </c>
      <c r="E17" s="196"/>
      <c r="F17" s="197">
        <v>0.05</v>
      </c>
      <c r="G17" s="192">
        <v>0.05</v>
      </c>
      <c r="H17" s="192">
        <v>0.05</v>
      </c>
      <c r="I17" s="47" t="s">
        <v>231</v>
      </c>
    </row>
    <row r="18" spans="1:9" ht="127.5">
      <c r="A18" s="191" t="s">
        <v>232</v>
      </c>
      <c r="B18" s="183" t="s">
        <v>233</v>
      </c>
      <c r="C18" s="184" t="s">
        <v>234</v>
      </c>
      <c r="D18" s="198">
        <v>0</v>
      </c>
      <c r="E18" s="196">
        <v>0.2</v>
      </c>
      <c r="F18" s="197">
        <v>0.25</v>
      </c>
      <c r="G18" s="192">
        <v>0.25</v>
      </c>
      <c r="H18" s="192">
        <v>0.3</v>
      </c>
      <c r="I18" s="189" t="s">
        <v>235</v>
      </c>
    </row>
    <row r="19" spans="1:9" s="95" customFormat="1" ht="48.75" customHeight="1">
      <c r="A19" s="371" t="s">
        <v>236</v>
      </c>
      <c r="B19" s="183" t="s">
        <v>237</v>
      </c>
      <c r="C19" s="374" t="s">
        <v>238</v>
      </c>
      <c r="D19" s="187">
        <v>0.25</v>
      </c>
      <c r="E19" s="199">
        <v>0.75</v>
      </c>
      <c r="F19" s="100"/>
      <c r="G19" s="100"/>
      <c r="H19" s="100"/>
      <c r="I19" s="186" t="s">
        <v>239</v>
      </c>
    </row>
    <row r="20" spans="1:9" s="95" customFormat="1" ht="51" customHeight="1">
      <c r="A20" s="372"/>
      <c r="B20" s="183" t="s">
        <v>240</v>
      </c>
      <c r="C20" s="356"/>
      <c r="D20" s="187">
        <v>0</v>
      </c>
      <c r="E20" s="99"/>
      <c r="F20" s="187">
        <v>0.33</v>
      </c>
      <c r="G20" s="187">
        <v>0.33</v>
      </c>
      <c r="H20" s="187">
        <v>0.3</v>
      </c>
      <c r="I20" s="186" t="s">
        <v>241</v>
      </c>
    </row>
    <row r="21" spans="1:9" s="96" customFormat="1" ht="61.5" customHeight="1">
      <c r="A21" s="373"/>
      <c r="B21" s="200" t="s">
        <v>242</v>
      </c>
      <c r="C21" s="375"/>
      <c r="D21" s="187">
        <v>0.1</v>
      </c>
      <c r="E21" s="104"/>
      <c r="F21" s="105"/>
      <c r="G21" s="187">
        <v>0.25</v>
      </c>
      <c r="H21" s="187">
        <v>0.25</v>
      </c>
      <c r="I21" s="186" t="s">
        <v>243</v>
      </c>
    </row>
    <row r="22" spans="1:9" ht="191.25">
      <c r="A22" s="201" t="s">
        <v>244</v>
      </c>
      <c r="B22" s="183" t="s">
        <v>245</v>
      </c>
      <c r="C22" s="47" t="s">
        <v>246</v>
      </c>
      <c r="D22" s="192">
        <v>0.05</v>
      </c>
      <c r="E22" s="206">
        <v>15</v>
      </c>
      <c r="F22" s="202">
        <v>0.15</v>
      </c>
      <c r="G22" s="202">
        <v>0.25</v>
      </c>
      <c r="H22" s="202">
        <v>0.05</v>
      </c>
      <c r="I22" s="203" t="s">
        <v>247</v>
      </c>
    </row>
    <row r="23" spans="1:9" ht="344.25">
      <c r="A23" s="191" t="s">
        <v>248</v>
      </c>
      <c r="B23" s="183" t="s">
        <v>249</v>
      </c>
      <c r="C23" s="184" t="s">
        <v>250</v>
      </c>
      <c r="D23" s="193">
        <v>0</v>
      </c>
      <c r="E23" s="204">
        <v>0.05</v>
      </c>
      <c r="F23" s="202">
        <v>0.15</v>
      </c>
      <c r="G23" s="202">
        <v>0.1</v>
      </c>
      <c r="H23" s="202">
        <v>0</v>
      </c>
      <c r="I23" s="186" t="s">
        <v>251</v>
      </c>
    </row>
    <row r="24" spans="1:9" s="95" customFormat="1" ht="56.25" customHeight="1">
      <c r="A24" s="371" t="s">
        <v>252</v>
      </c>
      <c r="B24" s="183" t="s">
        <v>253</v>
      </c>
      <c r="C24" s="343" t="s">
        <v>254</v>
      </c>
      <c r="D24" s="376">
        <v>0</v>
      </c>
      <c r="E24" s="99"/>
      <c r="F24" s="187">
        <v>0.5</v>
      </c>
      <c r="G24" s="100"/>
      <c r="H24" s="187">
        <v>0.25</v>
      </c>
      <c r="I24" s="186" t="s">
        <v>255</v>
      </c>
    </row>
    <row r="25" spans="1:9" s="95" customFormat="1" ht="52.5" customHeight="1">
      <c r="A25" s="372"/>
      <c r="B25" s="183" t="s">
        <v>256</v>
      </c>
      <c r="C25" s="361"/>
      <c r="D25" s="377"/>
      <c r="E25" s="199">
        <v>1</v>
      </c>
      <c r="F25" s="187"/>
      <c r="G25" s="100"/>
      <c r="H25" s="100"/>
      <c r="I25" s="186" t="s">
        <v>257</v>
      </c>
    </row>
    <row r="26" spans="1:9" s="96" customFormat="1" ht="21" customHeight="1">
      <c r="A26" s="373"/>
      <c r="B26" s="103"/>
      <c r="C26" s="379"/>
      <c r="D26" s="378"/>
      <c r="E26" s="104"/>
      <c r="F26" s="105"/>
      <c r="G26" s="105"/>
      <c r="H26" s="105"/>
      <c r="I26" s="98"/>
    </row>
  </sheetData>
  <sheetProtection/>
  <mergeCells count="14">
    <mergeCell ref="C19:C21"/>
    <mergeCell ref="A24:A26"/>
    <mergeCell ref="C24:C26"/>
    <mergeCell ref="A19:A21"/>
    <mergeCell ref="D24:D26"/>
    <mergeCell ref="D5:I5"/>
    <mergeCell ref="A5:A6"/>
    <mergeCell ref="B5:B6"/>
    <mergeCell ref="C5:C6"/>
    <mergeCell ref="A10:A14"/>
    <mergeCell ref="C10:C12"/>
    <mergeCell ref="D10:D12"/>
    <mergeCell ref="C13:C14"/>
    <mergeCell ref="D13:D14"/>
  </mergeCells>
  <printOptions horizontalCentered="1" verticalCentered="1"/>
  <pageMargins left="0.4" right="0.47" top="0.5" bottom="0.5"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A1:D12"/>
  <sheetViews>
    <sheetView showGridLines="0" zoomScaleSheetLayoutView="100" zoomScalePageLayoutView="0" workbookViewId="0" topLeftCell="A1">
      <selection activeCell="B11" sqref="B11"/>
    </sheetView>
  </sheetViews>
  <sheetFormatPr defaultColWidth="9.140625" defaultRowHeight="12.75"/>
  <cols>
    <col min="1" max="1" width="71.28125" style="0" customWidth="1"/>
    <col min="2" max="2" width="56.00390625" style="0" customWidth="1"/>
    <col min="3" max="3" width="52.00390625" style="0" customWidth="1"/>
    <col min="4" max="4" width="38.28125" style="0" customWidth="1"/>
  </cols>
  <sheetData>
    <row r="1" spans="1:3" s="66" customFormat="1" ht="12.75">
      <c r="A1" s="65" t="s">
        <v>46</v>
      </c>
      <c r="B1" s="65"/>
      <c r="C1" s="65"/>
    </row>
    <row r="2" s="66" customFormat="1" ht="12.75"/>
    <row r="3" s="66" customFormat="1" ht="13.5" customHeight="1">
      <c r="A3" s="66" t="s">
        <v>22</v>
      </c>
    </row>
    <row r="4" s="66" customFormat="1" ht="13.5" customHeight="1"/>
    <row r="5" spans="1:4" s="68" customFormat="1" ht="12.75">
      <c r="A5" s="139" t="s">
        <v>23</v>
      </c>
      <c r="B5" s="139" t="s">
        <v>108</v>
      </c>
      <c r="C5" s="139" t="s">
        <v>109</v>
      </c>
      <c r="D5" s="139" t="s">
        <v>47</v>
      </c>
    </row>
    <row r="6" spans="1:4" s="68" customFormat="1" ht="68.25" customHeight="1">
      <c r="A6" s="212" t="s">
        <v>290</v>
      </c>
      <c r="B6" s="221" t="s">
        <v>291</v>
      </c>
      <c r="C6" s="221" t="s">
        <v>292</v>
      </c>
      <c r="D6" s="220">
        <v>1</v>
      </c>
    </row>
    <row r="7" spans="1:4" s="95" customFormat="1" ht="117.75" customHeight="1">
      <c r="A7" s="212" t="s">
        <v>289</v>
      </c>
      <c r="B7" s="217"/>
      <c r="C7" s="47" t="s">
        <v>293</v>
      </c>
      <c r="D7" s="219">
        <v>1</v>
      </c>
    </row>
    <row r="8" spans="1:4" s="95" customFormat="1" ht="96" customHeight="1">
      <c r="A8" s="49" t="s">
        <v>258</v>
      </c>
      <c r="B8" s="49" t="s">
        <v>259</v>
      </c>
      <c r="C8" s="49" t="s">
        <v>284</v>
      </c>
      <c r="D8" s="218">
        <v>1</v>
      </c>
    </row>
    <row r="9" spans="1:4" s="95" customFormat="1" ht="99" customHeight="1">
      <c r="A9" s="184" t="s">
        <v>260</v>
      </c>
      <c r="B9" s="184" t="s">
        <v>261</v>
      </c>
      <c r="C9" s="184" t="s">
        <v>285</v>
      </c>
      <c r="D9" s="218">
        <v>1</v>
      </c>
    </row>
    <row r="10" spans="1:4" s="95" customFormat="1" ht="84" customHeight="1">
      <c r="A10" s="47" t="s">
        <v>236</v>
      </c>
      <c r="B10" s="47" t="s">
        <v>262</v>
      </c>
      <c r="C10" s="184" t="s">
        <v>286</v>
      </c>
      <c r="D10" s="218">
        <v>1</v>
      </c>
    </row>
    <row r="11" spans="1:4" s="95" customFormat="1" ht="117.75" customHeight="1">
      <c r="A11" s="212" t="s">
        <v>288</v>
      </c>
      <c r="B11" s="106" t="s">
        <v>294</v>
      </c>
      <c r="C11" s="106" t="s">
        <v>295</v>
      </c>
      <c r="D11" s="218">
        <v>1</v>
      </c>
    </row>
    <row r="12" spans="1:4" s="95" customFormat="1" ht="52.5" customHeight="1">
      <c r="A12" s="212" t="s">
        <v>287</v>
      </c>
      <c r="B12" s="97"/>
      <c r="C12" s="97" t="s">
        <v>296</v>
      </c>
      <c r="D12" s="218">
        <v>1</v>
      </c>
    </row>
    <row r="13" s="66" customFormat="1" ht="12.75"/>
    <row r="14" s="66" customFormat="1" ht="12.75"/>
    <row r="15" s="66" customFormat="1" ht="12.75"/>
    <row r="16" s="66" customFormat="1" ht="12.75"/>
    <row r="17" s="66" customFormat="1" ht="12.75"/>
  </sheetData>
  <sheetProtection/>
  <printOptions horizontalCentered="1" verticalCentered="1"/>
  <pageMargins left="0.27" right="0.39"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J369"/>
  <sheetViews>
    <sheetView showGridLines="0" zoomScale="105" zoomScaleNormal="105" zoomScaleSheetLayoutView="100" zoomScalePageLayoutView="0" workbookViewId="0" topLeftCell="A10">
      <selection activeCell="O10" sqref="O10"/>
    </sheetView>
  </sheetViews>
  <sheetFormatPr defaultColWidth="11.421875" defaultRowHeight="12.75"/>
  <cols>
    <col min="1" max="1" width="2.8515625" style="66" customWidth="1"/>
    <col min="2" max="2" width="11.421875" style="66" customWidth="1"/>
    <col min="3" max="3" width="13.00390625" style="66" customWidth="1"/>
    <col min="4" max="7" width="11.421875" style="66" customWidth="1"/>
    <col min="8" max="8" width="12.140625" style="66" customWidth="1"/>
    <col min="9" max="9" width="11.421875" style="66" customWidth="1"/>
    <col min="10" max="10" width="2.7109375" style="66" customWidth="1"/>
    <col min="11" max="11" width="5.28125" style="66" customWidth="1"/>
    <col min="12" max="16384" width="11.421875" style="66" customWidth="1"/>
  </cols>
  <sheetData>
    <row r="1" spans="1:4" ht="12.75">
      <c r="A1" s="119" t="s">
        <v>113</v>
      </c>
      <c r="B1" s="120"/>
      <c r="C1" s="120"/>
      <c r="D1" s="120"/>
    </row>
    <row r="3" spans="1:10" s="112" customFormat="1" ht="13.5" customHeight="1">
      <c r="A3" s="108"/>
      <c r="B3" s="109"/>
      <c r="C3" s="109"/>
      <c r="D3" s="109"/>
      <c r="E3" s="109"/>
      <c r="F3" s="109"/>
      <c r="G3" s="109"/>
      <c r="H3" s="109"/>
      <c r="I3" s="109"/>
      <c r="J3" s="111"/>
    </row>
    <row r="4" spans="1:10" s="112" customFormat="1" ht="13.5" customHeight="1">
      <c r="A4" s="108"/>
      <c r="B4" s="381" t="s">
        <v>10</v>
      </c>
      <c r="C4" s="381"/>
      <c r="D4" s="381"/>
      <c r="E4" s="381"/>
      <c r="F4" s="381"/>
      <c r="G4" s="381"/>
      <c r="H4" s="381"/>
      <c r="I4" s="381"/>
      <c r="J4" s="111"/>
    </row>
    <row r="5" spans="1:10" ht="13.5" customHeight="1">
      <c r="A5" s="107"/>
      <c r="B5" s="380" t="s">
        <v>11</v>
      </c>
      <c r="C5" s="380"/>
      <c r="D5" s="380"/>
      <c r="E5" s="380"/>
      <c r="F5" s="380"/>
      <c r="G5" s="380"/>
      <c r="H5" s="380"/>
      <c r="I5" s="380"/>
      <c r="J5" s="114"/>
    </row>
    <row r="6" spans="1:10" s="93" customFormat="1" ht="312" customHeight="1">
      <c r="A6" s="110"/>
      <c r="B6" s="382" t="s">
        <v>263</v>
      </c>
      <c r="C6" s="383"/>
      <c r="D6" s="383"/>
      <c r="E6" s="383"/>
      <c r="F6" s="383"/>
      <c r="G6" s="383"/>
      <c r="H6" s="383"/>
      <c r="I6" s="384"/>
      <c r="J6" s="115"/>
    </row>
    <row r="7" spans="1:10" ht="12.75">
      <c r="A7" s="107"/>
      <c r="B7" s="116"/>
      <c r="C7" s="116"/>
      <c r="D7" s="116"/>
      <c r="E7" s="116"/>
      <c r="F7" s="116"/>
      <c r="G7" s="116"/>
      <c r="H7" s="116"/>
      <c r="I7" s="116"/>
      <c r="J7" s="114"/>
    </row>
    <row r="8" spans="1:10" ht="12.75">
      <c r="A8" s="107"/>
      <c r="B8" s="381" t="s">
        <v>9</v>
      </c>
      <c r="C8" s="381"/>
      <c r="D8" s="381"/>
      <c r="E8" s="381"/>
      <c r="F8" s="381"/>
      <c r="G8" s="381"/>
      <c r="H8" s="381"/>
      <c r="I8" s="381"/>
      <c r="J8" s="111"/>
    </row>
    <row r="9" spans="1:10" ht="12.75">
      <c r="A9" s="107"/>
      <c r="B9" s="380" t="s">
        <v>144</v>
      </c>
      <c r="C9" s="380"/>
      <c r="D9" s="380"/>
      <c r="E9" s="380"/>
      <c r="F9" s="380"/>
      <c r="G9" s="380"/>
      <c r="H9" s="380"/>
      <c r="I9" s="380"/>
      <c r="J9" s="111"/>
    </row>
    <row r="10" spans="1:10" s="93" customFormat="1" ht="409.5" customHeight="1">
      <c r="A10" s="110"/>
      <c r="B10" s="382" t="s">
        <v>325</v>
      </c>
      <c r="C10" s="383"/>
      <c r="D10" s="383"/>
      <c r="E10" s="383"/>
      <c r="F10" s="383"/>
      <c r="G10" s="383"/>
      <c r="H10" s="383"/>
      <c r="I10" s="384"/>
      <c r="J10" s="117"/>
    </row>
    <row r="11" spans="1:10" ht="12.75">
      <c r="A11" s="107"/>
      <c r="B11" s="118"/>
      <c r="C11" s="118"/>
      <c r="D11" s="118"/>
      <c r="E11" s="118"/>
      <c r="F11" s="118"/>
      <c r="G11" s="118"/>
      <c r="H11" s="118"/>
      <c r="I11" s="118"/>
      <c r="J11" s="111"/>
    </row>
    <row r="12" spans="1:10" ht="12.75">
      <c r="A12" s="107"/>
      <c r="B12" s="112"/>
      <c r="C12" s="380"/>
      <c r="D12" s="380"/>
      <c r="E12" s="380"/>
      <c r="F12" s="380"/>
      <c r="G12" s="380"/>
      <c r="H12" s="380"/>
      <c r="I12" s="380"/>
      <c r="J12" s="380"/>
    </row>
    <row r="13" spans="1:10" ht="61.5" customHeight="1">
      <c r="A13" s="107"/>
      <c r="C13" s="113"/>
      <c r="D13" s="113"/>
      <c r="E13" s="113"/>
      <c r="F13" s="113"/>
      <c r="G13" s="113"/>
      <c r="H13" s="113"/>
      <c r="I13" s="113"/>
      <c r="J13" s="113"/>
    </row>
    <row r="14" spans="2:10" ht="12.75">
      <c r="B14" s="114"/>
      <c r="C14" s="114"/>
      <c r="D14" s="114"/>
      <c r="E14" s="114"/>
      <c r="F14" s="114"/>
      <c r="G14" s="114"/>
      <c r="H14" s="114"/>
      <c r="I14" s="114"/>
      <c r="J14" s="114"/>
    </row>
    <row r="15" spans="1:10" ht="30" customHeight="1">
      <c r="A15" s="107"/>
      <c r="B15" s="114"/>
      <c r="C15" s="114"/>
      <c r="D15" s="114"/>
      <c r="E15" s="114"/>
      <c r="F15" s="114"/>
      <c r="G15" s="114"/>
      <c r="H15" s="114"/>
      <c r="I15" s="114"/>
      <c r="J15" s="114"/>
    </row>
    <row r="16" spans="1:10" ht="12.75">
      <c r="A16" s="107"/>
      <c r="B16" s="114"/>
      <c r="C16" s="114"/>
      <c r="D16" s="114"/>
      <c r="E16" s="114"/>
      <c r="F16" s="114"/>
      <c r="G16" s="114"/>
      <c r="H16" s="114"/>
      <c r="I16" s="114"/>
      <c r="J16" s="114"/>
    </row>
    <row r="17" spans="1:10" ht="84" customHeight="1">
      <c r="A17" s="107"/>
      <c r="B17" s="114"/>
      <c r="C17" s="114"/>
      <c r="D17" s="114"/>
      <c r="E17" s="114"/>
      <c r="F17" s="114"/>
      <c r="G17" s="114"/>
      <c r="H17" s="114"/>
      <c r="I17" s="114"/>
      <c r="J17" s="114"/>
    </row>
    <row r="18" spans="1:10" ht="12.75" customHeight="1">
      <c r="A18" s="107"/>
      <c r="B18" s="114"/>
      <c r="C18" s="114"/>
      <c r="D18" s="114"/>
      <c r="E18" s="114"/>
      <c r="F18" s="114"/>
      <c r="G18" s="114"/>
      <c r="H18" s="114"/>
      <c r="I18" s="114"/>
      <c r="J18" s="114"/>
    </row>
    <row r="19" spans="1:10" ht="12.75">
      <c r="A19" s="107"/>
      <c r="B19" s="114"/>
      <c r="C19" s="114"/>
      <c r="D19" s="114"/>
      <c r="E19" s="114"/>
      <c r="F19" s="114"/>
      <c r="G19" s="114"/>
      <c r="H19" s="114"/>
      <c r="I19" s="114"/>
      <c r="J19" s="114"/>
    </row>
    <row r="20" spans="1:10" ht="12.75">
      <c r="A20" s="107"/>
      <c r="B20" s="114"/>
      <c r="C20" s="114"/>
      <c r="D20" s="114"/>
      <c r="E20" s="114"/>
      <c r="F20" s="114"/>
      <c r="G20" s="114"/>
      <c r="H20" s="114"/>
      <c r="I20" s="114"/>
      <c r="J20" s="114"/>
    </row>
    <row r="21" spans="1:10" ht="12.75" customHeight="1">
      <c r="A21" s="107"/>
      <c r="B21" s="114"/>
      <c r="C21" s="114"/>
      <c r="D21" s="114"/>
      <c r="E21" s="114"/>
      <c r="F21" s="114"/>
      <c r="G21" s="114"/>
      <c r="H21" s="114"/>
      <c r="I21" s="114"/>
      <c r="J21" s="114"/>
    </row>
    <row r="22" spans="1:10" ht="12.75" customHeight="1">
      <c r="A22" s="107"/>
      <c r="B22" s="114"/>
      <c r="C22" s="114"/>
      <c r="D22" s="114"/>
      <c r="E22" s="114"/>
      <c r="F22" s="114"/>
      <c r="G22" s="114"/>
      <c r="H22" s="114"/>
      <c r="I22" s="114"/>
      <c r="J22" s="114"/>
    </row>
    <row r="23" spans="1:10" ht="12.75">
      <c r="A23" s="107"/>
      <c r="B23" s="114"/>
      <c r="C23" s="114"/>
      <c r="D23" s="114"/>
      <c r="E23" s="114"/>
      <c r="F23" s="114"/>
      <c r="G23" s="114"/>
      <c r="H23" s="114"/>
      <c r="I23" s="114"/>
      <c r="J23" s="114"/>
    </row>
    <row r="24" spans="1:10" ht="12.75">
      <c r="A24" s="107"/>
      <c r="B24" s="114"/>
      <c r="C24" s="114"/>
      <c r="D24" s="114"/>
      <c r="E24" s="114"/>
      <c r="F24" s="114"/>
      <c r="G24" s="114"/>
      <c r="H24" s="114"/>
      <c r="I24" s="114"/>
      <c r="J24" s="114"/>
    </row>
    <row r="25" spans="1:10" ht="12.75" customHeight="1">
      <c r="A25" s="107"/>
      <c r="B25" s="114"/>
      <c r="C25" s="114"/>
      <c r="D25" s="114"/>
      <c r="E25" s="114"/>
      <c r="F25" s="114"/>
      <c r="G25" s="114"/>
      <c r="H25" s="114"/>
      <c r="I25" s="114"/>
      <c r="J25" s="114"/>
    </row>
    <row r="26" spans="1:10" ht="12.75" customHeight="1">
      <c r="A26" s="107"/>
      <c r="B26" s="114"/>
      <c r="C26" s="114"/>
      <c r="D26" s="114"/>
      <c r="E26" s="114"/>
      <c r="F26" s="114"/>
      <c r="G26" s="114"/>
      <c r="H26" s="114"/>
      <c r="I26" s="114"/>
      <c r="J26" s="114"/>
    </row>
    <row r="27" spans="1:10" ht="12.75">
      <c r="A27" s="107"/>
      <c r="B27" s="114"/>
      <c r="C27" s="114"/>
      <c r="D27" s="114"/>
      <c r="E27" s="114"/>
      <c r="F27" s="114"/>
      <c r="G27" s="114"/>
      <c r="H27" s="114"/>
      <c r="I27" s="114"/>
      <c r="J27" s="114"/>
    </row>
    <row r="28" spans="1:10" ht="12.75">
      <c r="A28" s="107"/>
      <c r="B28" s="114"/>
      <c r="C28" s="114"/>
      <c r="D28" s="114"/>
      <c r="E28" s="114"/>
      <c r="F28" s="114"/>
      <c r="G28" s="114"/>
      <c r="H28" s="114"/>
      <c r="I28" s="114"/>
      <c r="J28" s="114"/>
    </row>
    <row r="29" spans="1:10" ht="12.75" customHeight="1">
      <c r="A29" s="107"/>
      <c r="B29" s="114"/>
      <c r="C29" s="114"/>
      <c r="D29" s="114"/>
      <c r="E29" s="114"/>
      <c r="F29" s="114"/>
      <c r="G29" s="114"/>
      <c r="H29" s="114"/>
      <c r="I29" s="114"/>
      <c r="J29" s="114"/>
    </row>
    <row r="30" spans="1:10" ht="12.75" customHeight="1">
      <c r="A30" s="107"/>
      <c r="B30" s="114"/>
      <c r="C30" s="114"/>
      <c r="D30" s="114"/>
      <c r="E30" s="114"/>
      <c r="F30" s="114"/>
      <c r="G30" s="114"/>
      <c r="H30" s="114"/>
      <c r="I30" s="114"/>
      <c r="J30" s="114"/>
    </row>
    <row r="31" spans="1:10" ht="12.75">
      <c r="A31" s="107"/>
      <c r="J31" s="114"/>
    </row>
    <row r="32" spans="1:10" ht="12.75">
      <c r="A32" s="107"/>
      <c r="J32" s="114"/>
    </row>
    <row r="33" ht="12.75">
      <c r="A33" s="107"/>
    </row>
    <row r="34" ht="12.75">
      <c r="A34" s="107"/>
    </row>
    <row r="35" ht="12.75">
      <c r="A35" s="107"/>
    </row>
    <row r="36" ht="12.75">
      <c r="A36" s="107"/>
    </row>
    <row r="37" ht="12.75">
      <c r="A37" s="107"/>
    </row>
    <row r="38" ht="12.75">
      <c r="A38" s="107"/>
    </row>
    <row r="39" ht="12.75">
      <c r="A39" s="107"/>
    </row>
    <row r="40" ht="12.75">
      <c r="A40" s="107"/>
    </row>
    <row r="41" ht="12.75">
      <c r="A41" s="107"/>
    </row>
    <row r="42" ht="12.75">
      <c r="A42" s="107"/>
    </row>
    <row r="43" ht="12.75">
      <c r="A43" s="107"/>
    </row>
    <row r="44" ht="12.75">
      <c r="A44" s="107"/>
    </row>
    <row r="45" ht="12.75">
      <c r="A45" s="107"/>
    </row>
    <row r="46" ht="12.75">
      <c r="A46" s="107"/>
    </row>
    <row r="47" ht="12.75">
      <c r="A47" s="107"/>
    </row>
    <row r="48" ht="12.75">
      <c r="A48" s="107"/>
    </row>
    <row r="49" ht="12.75">
      <c r="A49" s="107"/>
    </row>
    <row r="50" ht="12.75">
      <c r="A50" s="107"/>
    </row>
    <row r="51" ht="12.75">
      <c r="A51" s="107"/>
    </row>
    <row r="52" ht="12.75">
      <c r="A52" s="107"/>
    </row>
    <row r="53" ht="12.75">
      <c r="A53" s="107"/>
    </row>
    <row r="54" ht="12.75">
      <c r="A54" s="107"/>
    </row>
    <row r="55" ht="12.75">
      <c r="A55" s="107"/>
    </row>
    <row r="56" ht="12.75">
      <c r="A56" s="107"/>
    </row>
    <row r="57" ht="12.75">
      <c r="A57" s="107"/>
    </row>
    <row r="58" ht="12.75">
      <c r="A58" s="107"/>
    </row>
    <row r="59" ht="12.75">
      <c r="A59" s="107"/>
    </row>
    <row r="60" ht="12.75">
      <c r="A60" s="107"/>
    </row>
    <row r="61" ht="12.75">
      <c r="A61" s="107"/>
    </row>
    <row r="62" ht="12.75">
      <c r="A62" s="107"/>
    </row>
    <row r="63" ht="12.75">
      <c r="A63" s="107"/>
    </row>
    <row r="64" ht="12.75">
      <c r="A64" s="107"/>
    </row>
    <row r="65" ht="12.75">
      <c r="A65" s="107"/>
    </row>
    <row r="66" ht="12.75">
      <c r="A66" s="107"/>
    </row>
    <row r="67" ht="12.75">
      <c r="A67" s="107"/>
    </row>
    <row r="68" ht="12.75">
      <c r="A68" s="107"/>
    </row>
    <row r="69" ht="12.75">
      <c r="A69" s="107"/>
    </row>
    <row r="70" ht="12.75">
      <c r="A70" s="107"/>
    </row>
    <row r="71" ht="12.75">
      <c r="A71" s="107"/>
    </row>
    <row r="72" ht="12.75">
      <c r="A72" s="107"/>
    </row>
    <row r="73" ht="12.75">
      <c r="A73" s="107"/>
    </row>
    <row r="74" ht="12.75">
      <c r="A74" s="107"/>
    </row>
    <row r="75" ht="12.75">
      <c r="A75" s="107"/>
    </row>
    <row r="76" ht="12.75">
      <c r="A76" s="107"/>
    </row>
    <row r="77" ht="12.75">
      <c r="A77" s="107"/>
    </row>
    <row r="78" ht="12.75">
      <c r="A78" s="107"/>
    </row>
    <row r="79" ht="12.75">
      <c r="A79" s="107"/>
    </row>
    <row r="80" ht="12.75">
      <c r="A80" s="107"/>
    </row>
    <row r="81" ht="12.75">
      <c r="A81" s="107"/>
    </row>
    <row r="82" ht="12.75">
      <c r="A82" s="107"/>
    </row>
    <row r="83" ht="12.75">
      <c r="A83" s="107"/>
    </row>
    <row r="84" ht="12.75">
      <c r="A84" s="107"/>
    </row>
    <row r="85" ht="12.75">
      <c r="A85" s="107"/>
    </row>
    <row r="86" ht="12.75">
      <c r="A86" s="107"/>
    </row>
    <row r="87" ht="12.75">
      <c r="A87" s="107"/>
    </row>
    <row r="88" ht="12.75">
      <c r="A88" s="107"/>
    </row>
    <row r="89" ht="12.75">
      <c r="A89" s="107"/>
    </row>
    <row r="90" ht="12.75">
      <c r="A90" s="107"/>
    </row>
    <row r="91" ht="12.75">
      <c r="A91" s="107"/>
    </row>
    <row r="92" ht="12.75">
      <c r="A92" s="107"/>
    </row>
    <row r="93" ht="12.75">
      <c r="A93" s="107"/>
    </row>
    <row r="94" ht="12.75">
      <c r="A94" s="107"/>
    </row>
    <row r="95" ht="12.75">
      <c r="A95" s="107"/>
    </row>
    <row r="96" ht="12.75">
      <c r="A96" s="107"/>
    </row>
    <row r="97" ht="12.75">
      <c r="A97" s="107"/>
    </row>
    <row r="98" ht="12.75">
      <c r="A98" s="107"/>
    </row>
    <row r="99" ht="12.75">
      <c r="A99" s="107"/>
    </row>
    <row r="100" ht="12.75">
      <c r="A100" s="107"/>
    </row>
    <row r="101" ht="12.75">
      <c r="A101" s="107"/>
    </row>
    <row r="102" ht="12.75">
      <c r="A102" s="107"/>
    </row>
    <row r="103" ht="12.75">
      <c r="A103" s="107"/>
    </row>
    <row r="104" ht="12.75">
      <c r="A104" s="107"/>
    </row>
    <row r="105" ht="12.75">
      <c r="A105" s="107"/>
    </row>
    <row r="106" ht="12.75">
      <c r="A106" s="107"/>
    </row>
    <row r="107" ht="12.75">
      <c r="A107" s="107"/>
    </row>
    <row r="108" ht="12.75">
      <c r="A108" s="107"/>
    </row>
    <row r="109" ht="12.75">
      <c r="A109" s="107"/>
    </row>
    <row r="110" ht="12.75">
      <c r="A110" s="107"/>
    </row>
    <row r="111" ht="12.75">
      <c r="A111" s="107"/>
    </row>
    <row r="112" ht="12.75">
      <c r="A112" s="107"/>
    </row>
    <row r="113" ht="12.75">
      <c r="A113" s="107"/>
    </row>
    <row r="114" ht="12.75">
      <c r="A114" s="107"/>
    </row>
    <row r="115" ht="12.75">
      <c r="A115" s="107"/>
    </row>
    <row r="116" ht="12.75">
      <c r="A116" s="107"/>
    </row>
    <row r="117" ht="12.75">
      <c r="A117" s="107"/>
    </row>
    <row r="118" ht="12.75">
      <c r="A118" s="107"/>
    </row>
    <row r="119" ht="12.75">
      <c r="A119" s="107"/>
    </row>
    <row r="120" ht="12.75">
      <c r="A120" s="107"/>
    </row>
    <row r="121" ht="12.75">
      <c r="A121" s="107"/>
    </row>
    <row r="122" ht="12.75">
      <c r="A122" s="107"/>
    </row>
    <row r="123" ht="12.75">
      <c r="A123" s="107"/>
    </row>
    <row r="124" ht="12.75">
      <c r="A124" s="107"/>
    </row>
    <row r="125" ht="12.75">
      <c r="A125" s="107"/>
    </row>
    <row r="126" ht="12.75">
      <c r="A126" s="107"/>
    </row>
    <row r="127" ht="12.75">
      <c r="A127" s="107"/>
    </row>
    <row r="128" ht="12.75">
      <c r="A128" s="107"/>
    </row>
    <row r="129" ht="12.75">
      <c r="A129" s="107"/>
    </row>
    <row r="130" ht="12.75">
      <c r="A130" s="107"/>
    </row>
    <row r="131" ht="12.75">
      <c r="A131" s="107"/>
    </row>
    <row r="132" ht="12.75">
      <c r="A132" s="107"/>
    </row>
    <row r="133" ht="12.75">
      <c r="A133" s="107"/>
    </row>
    <row r="134" ht="12.75">
      <c r="A134" s="107"/>
    </row>
    <row r="135" ht="12.75">
      <c r="A135" s="107"/>
    </row>
    <row r="136" ht="12.75">
      <c r="A136" s="107"/>
    </row>
    <row r="137" ht="12.75">
      <c r="A137" s="107"/>
    </row>
    <row r="138" ht="12.75">
      <c r="A138" s="107"/>
    </row>
    <row r="139" ht="12.75">
      <c r="A139" s="107"/>
    </row>
    <row r="140" ht="12.75">
      <c r="A140" s="107"/>
    </row>
    <row r="141" ht="12.75">
      <c r="A141" s="107"/>
    </row>
    <row r="142" ht="12.75">
      <c r="A142" s="107"/>
    </row>
    <row r="143" ht="12.75">
      <c r="A143" s="107"/>
    </row>
    <row r="144" ht="12.75">
      <c r="A144" s="107"/>
    </row>
    <row r="145" ht="12.75">
      <c r="A145" s="107"/>
    </row>
    <row r="146" ht="12.75">
      <c r="A146" s="107"/>
    </row>
    <row r="147" ht="12.75">
      <c r="A147" s="107"/>
    </row>
    <row r="148" ht="12.75">
      <c r="A148" s="107"/>
    </row>
    <row r="149" ht="12.75">
      <c r="A149" s="107"/>
    </row>
    <row r="150" ht="12.75">
      <c r="A150" s="107"/>
    </row>
    <row r="151" ht="12.75">
      <c r="A151" s="107"/>
    </row>
    <row r="152" ht="12.75">
      <c r="A152" s="107"/>
    </row>
    <row r="153" ht="12.75">
      <c r="A153" s="107"/>
    </row>
    <row r="154" ht="12.75">
      <c r="A154" s="107"/>
    </row>
    <row r="155" ht="12.75">
      <c r="A155" s="107"/>
    </row>
    <row r="156" ht="12.75">
      <c r="A156" s="107"/>
    </row>
    <row r="157" ht="12.75">
      <c r="A157" s="107"/>
    </row>
    <row r="158" ht="12.75">
      <c r="A158" s="107"/>
    </row>
    <row r="159" ht="12.75">
      <c r="A159" s="107"/>
    </row>
    <row r="160" ht="12.75">
      <c r="A160" s="107"/>
    </row>
    <row r="161" ht="12.75">
      <c r="A161" s="107"/>
    </row>
    <row r="162" ht="12.75">
      <c r="A162" s="107"/>
    </row>
    <row r="163" ht="12.75">
      <c r="A163" s="107"/>
    </row>
    <row r="164" ht="12.75">
      <c r="A164" s="107"/>
    </row>
    <row r="165" ht="12.75">
      <c r="A165" s="107"/>
    </row>
    <row r="166" ht="12.75">
      <c r="A166" s="107"/>
    </row>
    <row r="167" ht="12.75">
      <c r="A167" s="107"/>
    </row>
    <row r="168" ht="12.75">
      <c r="A168" s="107"/>
    </row>
    <row r="169" ht="12.75">
      <c r="A169" s="107"/>
    </row>
    <row r="170" ht="12.75">
      <c r="A170" s="107"/>
    </row>
    <row r="171" ht="12.75">
      <c r="A171" s="107"/>
    </row>
    <row r="172" ht="12.75">
      <c r="A172" s="107"/>
    </row>
    <row r="173" ht="12.75">
      <c r="A173" s="107"/>
    </row>
    <row r="174" ht="12.75">
      <c r="A174" s="107"/>
    </row>
    <row r="175" ht="12.75">
      <c r="A175" s="107"/>
    </row>
    <row r="176" ht="12.75">
      <c r="A176" s="107"/>
    </row>
    <row r="177" ht="12.75">
      <c r="A177" s="107"/>
    </row>
    <row r="178" ht="12.75">
      <c r="A178" s="107"/>
    </row>
    <row r="179" ht="12.75">
      <c r="A179" s="107"/>
    </row>
    <row r="180" ht="12.75">
      <c r="A180" s="107"/>
    </row>
    <row r="181" ht="12.75">
      <c r="A181" s="107"/>
    </row>
    <row r="182" ht="12.75">
      <c r="A182" s="107"/>
    </row>
    <row r="183" ht="12.75">
      <c r="A183" s="107"/>
    </row>
    <row r="184" ht="12.75">
      <c r="A184" s="107"/>
    </row>
    <row r="185" ht="12.75">
      <c r="A185" s="107"/>
    </row>
    <row r="186" ht="12.75">
      <c r="A186" s="107"/>
    </row>
    <row r="187" ht="12.75">
      <c r="A187" s="107"/>
    </row>
    <row r="188" ht="12.75">
      <c r="A188" s="107"/>
    </row>
    <row r="189" ht="12.75">
      <c r="A189" s="107"/>
    </row>
    <row r="190" ht="12.75">
      <c r="A190" s="107"/>
    </row>
    <row r="191" ht="12.75">
      <c r="A191" s="107"/>
    </row>
    <row r="192" ht="12.75">
      <c r="A192" s="107"/>
    </row>
    <row r="193" ht="12.75">
      <c r="A193" s="107"/>
    </row>
    <row r="194" ht="12.75">
      <c r="A194" s="107"/>
    </row>
    <row r="195" ht="12.75">
      <c r="A195" s="107"/>
    </row>
    <row r="196" ht="12.75">
      <c r="A196" s="107"/>
    </row>
    <row r="197" ht="12.75">
      <c r="A197" s="107"/>
    </row>
    <row r="198" ht="12.75">
      <c r="A198" s="107"/>
    </row>
    <row r="199" ht="12.75">
      <c r="A199" s="107"/>
    </row>
    <row r="200" ht="12.75">
      <c r="A200" s="107"/>
    </row>
    <row r="201" ht="12.75">
      <c r="A201" s="107"/>
    </row>
    <row r="202" ht="12.75">
      <c r="A202" s="107"/>
    </row>
    <row r="203" ht="12.75">
      <c r="A203" s="107"/>
    </row>
    <row r="204" ht="12.75">
      <c r="A204" s="107"/>
    </row>
    <row r="205" ht="12.75">
      <c r="A205" s="107"/>
    </row>
    <row r="206" ht="12.75">
      <c r="A206" s="107"/>
    </row>
    <row r="207" ht="12.75">
      <c r="A207" s="107"/>
    </row>
    <row r="208" ht="12.75">
      <c r="A208" s="107"/>
    </row>
    <row r="209" ht="12.75">
      <c r="A209" s="107"/>
    </row>
    <row r="210" ht="12.75">
      <c r="A210" s="107"/>
    </row>
    <row r="211" ht="12.75">
      <c r="A211" s="107"/>
    </row>
    <row r="212" ht="12.75">
      <c r="A212" s="107"/>
    </row>
    <row r="213" ht="12.75">
      <c r="A213" s="107"/>
    </row>
    <row r="214" ht="12.75">
      <c r="A214" s="107"/>
    </row>
    <row r="215" ht="12.75">
      <c r="A215" s="107"/>
    </row>
    <row r="216" ht="12.75">
      <c r="A216" s="107"/>
    </row>
    <row r="217" ht="12.75">
      <c r="A217" s="107"/>
    </row>
    <row r="218" ht="12.75">
      <c r="A218" s="107"/>
    </row>
    <row r="219" ht="12.75">
      <c r="A219" s="107"/>
    </row>
    <row r="220" ht="12.75">
      <c r="A220" s="107"/>
    </row>
    <row r="221" ht="12.75">
      <c r="A221" s="107"/>
    </row>
    <row r="222" ht="12.75">
      <c r="A222" s="107"/>
    </row>
    <row r="223" ht="12.75">
      <c r="A223" s="107"/>
    </row>
    <row r="224" ht="12.75">
      <c r="A224" s="107"/>
    </row>
    <row r="225" ht="12.75">
      <c r="A225" s="107"/>
    </row>
    <row r="226" ht="12.75">
      <c r="A226" s="107"/>
    </row>
    <row r="227" ht="12.75">
      <c r="A227" s="107"/>
    </row>
    <row r="228" ht="12.75">
      <c r="A228" s="107"/>
    </row>
    <row r="229" ht="12.75">
      <c r="A229" s="107"/>
    </row>
    <row r="230" ht="12.75">
      <c r="A230" s="107"/>
    </row>
    <row r="231" ht="12.75">
      <c r="A231" s="107"/>
    </row>
    <row r="232" ht="12.75">
      <c r="A232" s="107"/>
    </row>
    <row r="233" ht="12.75">
      <c r="A233" s="107"/>
    </row>
    <row r="234" ht="12.75">
      <c r="A234" s="107"/>
    </row>
    <row r="235" ht="12.75">
      <c r="A235" s="107"/>
    </row>
    <row r="236" ht="12.75">
      <c r="A236" s="107"/>
    </row>
    <row r="237" ht="12.75">
      <c r="A237" s="107"/>
    </row>
    <row r="238" ht="12.75">
      <c r="A238" s="107"/>
    </row>
    <row r="239" ht="12.75">
      <c r="A239" s="107"/>
    </row>
    <row r="240" ht="12.75">
      <c r="A240" s="107"/>
    </row>
    <row r="241" ht="12.75">
      <c r="A241" s="107"/>
    </row>
    <row r="242" ht="12.75">
      <c r="A242" s="107"/>
    </row>
    <row r="243" ht="12.75">
      <c r="A243" s="107"/>
    </row>
    <row r="244" ht="12.75">
      <c r="A244" s="107"/>
    </row>
    <row r="245" ht="12.75">
      <c r="A245" s="107"/>
    </row>
    <row r="246" ht="12.75">
      <c r="A246" s="107"/>
    </row>
    <row r="247" ht="12.75">
      <c r="A247" s="107"/>
    </row>
    <row r="248" ht="12.75">
      <c r="A248" s="107"/>
    </row>
    <row r="249" ht="12.75">
      <c r="A249" s="107"/>
    </row>
    <row r="250" ht="12.75">
      <c r="A250" s="107"/>
    </row>
    <row r="251" ht="12.75">
      <c r="A251" s="107"/>
    </row>
    <row r="252" ht="12.75">
      <c r="A252" s="107"/>
    </row>
    <row r="253" ht="12.75">
      <c r="A253" s="107"/>
    </row>
    <row r="254" ht="12.75">
      <c r="A254" s="107"/>
    </row>
    <row r="255" ht="12.75">
      <c r="A255" s="107"/>
    </row>
    <row r="256" ht="12.75">
      <c r="A256" s="107"/>
    </row>
    <row r="257" ht="12.75">
      <c r="A257" s="107"/>
    </row>
    <row r="258" ht="12.75">
      <c r="A258" s="107"/>
    </row>
    <row r="259" ht="12.75">
      <c r="A259" s="107"/>
    </row>
    <row r="260" ht="12.75">
      <c r="A260" s="107"/>
    </row>
    <row r="261" ht="12.75">
      <c r="A261" s="107"/>
    </row>
    <row r="262" ht="12.75">
      <c r="A262" s="107"/>
    </row>
    <row r="263" ht="12.75">
      <c r="A263" s="107"/>
    </row>
    <row r="264" ht="12.75">
      <c r="A264" s="107"/>
    </row>
    <row r="265" ht="12.75">
      <c r="A265" s="107"/>
    </row>
    <row r="266" ht="12.75">
      <c r="A266" s="107"/>
    </row>
    <row r="267" ht="12.75">
      <c r="A267" s="107"/>
    </row>
    <row r="268" ht="12.75">
      <c r="A268" s="107"/>
    </row>
    <row r="269" ht="12.75">
      <c r="A269" s="107"/>
    </row>
    <row r="270" ht="12.75">
      <c r="A270" s="107"/>
    </row>
    <row r="271" ht="12.75">
      <c r="A271" s="107"/>
    </row>
    <row r="272" ht="12.75">
      <c r="A272" s="107"/>
    </row>
    <row r="273" ht="12.75">
      <c r="A273" s="107"/>
    </row>
    <row r="274" ht="12.75">
      <c r="A274" s="107"/>
    </row>
    <row r="275" ht="12.75">
      <c r="A275" s="107"/>
    </row>
    <row r="276" ht="12.75">
      <c r="A276" s="107"/>
    </row>
    <row r="277" ht="12.75">
      <c r="A277" s="107"/>
    </row>
    <row r="278" ht="12.75">
      <c r="A278" s="107"/>
    </row>
    <row r="279" ht="12.75">
      <c r="A279" s="107"/>
    </row>
    <row r="280" ht="12.75">
      <c r="A280" s="107"/>
    </row>
    <row r="281" ht="12.75">
      <c r="A281" s="107"/>
    </row>
    <row r="282" ht="12.75">
      <c r="A282" s="107"/>
    </row>
    <row r="283" ht="12.75">
      <c r="A283" s="107"/>
    </row>
    <row r="284" ht="12.75">
      <c r="A284" s="107"/>
    </row>
    <row r="285" ht="12.75">
      <c r="A285" s="107"/>
    </row>
    <row r="286" ht="12.75">
      <c r="A286" s="107"/>
    </row>
    <row r="287" ht="12.75">
      <c r="A287" s="107"/>
    </row>
    <row r="288" ht="12.75">
      <c r="A288" s="107"/>
    </row>
    <row r="289" ht="12.75">
      <c r="A289" s="107"/>
    </row>
    <row r="290" ht="12.75">
      <c r="A290" s="107"/>
    </row>
    <row r="291" ht="12.75">
      <c r="A291" s="107"/>
    </row>
    <row r="292" ht="12.75">
      <c r="A292" s="107"/>
    </row>
    <row r="293" ht="12.75">
      <c r="A293" s="107"/>
    </row>
    <row r="294" ht="12.75">
      <c r="A294" s="107"/>
    </row>
    <row r="295" ht="12.75">
      <c r="A295" s="107"/>
    </row>
    <row r="296" ht="12.75">
      <c r="A296" s="107"/>
    </row>
    <row r="297" ht="12.75">
      <c r="A297" s="107"/>
    </row>
    <row r="298" ht="12.75">
      <c r="A298" s="107"/>
    </row>
    <row r="299" ht="12.75">
      <c r="A299" s="107"/>
    </row>
    <row r="300" ht="12.75">
      <c r="A300" s="107"/>
    </row>
    <row r="301" ht="12.75">
      <c r="A301" s="107"/>
    </row>
    <row r="302" ht="12.75">
      <c r="A302" s="107"/>
    </row>
    <row r="303" ht="12.75">
      <c r="A303" s="107"/>
    </row>
    <row r="304" ht="12.75">
      <c r="A304" s="107"/>
    </row>
    <row r="305" ht="12.75">
      <c r="A305" s="107"/>
    </row>
    <row r="306" ht="12.75">
      <c r="A306" s="107"/>
    </row>
    <row r="307" ht="12.75">
      <c r="A307" s="107"/>
    </row>
    <row r="308" ht="12.75">
      <c r="A308" s="107"/>
    </row>
    <row r="309" ht="12.75">
      <c r="A309" s="107"/>
    </row>
    <row r="310" ht="12.75">
      <c r="A310" s="107"/>
    </row>
    <row r="311" ht="12.75">
      <c r="A311" s="107"/>
    </row>
    <row r="312" ht="12.75">
      <c r="A312" s="107"/>
    </row>
    <row r="313" ht="12.75">
      <c r="A313" s="107"/>
    </row>
    <row r="314" ht="12.75">
      <c r="A314" s="107"/>
    </row>
    <row r="315" ht="12.75">
      <c r="A315" s="107"/>
    </row>
    <row r="316" ht="12.75">
      <c r="A316" s="107"/>
    </row>
    <row r="317" ht="12.75">
      <c r="A317" s="107"/>
    </row>
    <row r="318" ht="12.75">
      <c r="A318" s="107"/>
    </row>
    <row r="319" ht="12.75">
      <c r="A319" s="107"/>
    </row>
    <row r="320" ht="12.75">
      <c r="A320" s="107"/>
    </row>
    <row r="321" ht="12.75">
      <c r="A321" s="107"/>
    </row>
    <row r="322" ht="12.75">
      <c r="A322" s="107"/>
    </row>
    <row r="323" ht="12.75">
      <c r="A323" s="107"/>
    </row>
    <row r="324" ht="12.75">
      <c r="A324" s="107"/>
    </row>
    <row r="325" ht="12.75">
      <c r="A325" s="107"/>
    </row>
    <row r="326" ht="12.75">
      <c r="A326" s="107"/>
    </row>
    <row r="327" ht="12.75">
      <c r="A327" s="107"/>
    </row>
    <row r="328" ht="12.75">
      <c r="A328" s="107"/>
    </row>
    <row r="329" ht="12.75">
      <c r="A329" s="107"/>
    </row>
    <row r="330" ht="12.75">
      <c r="A330" s="107"/>
    </row>
    <row r="331" ht="12.75">
      <c r="A331" s="107"/>
    </row>
    <row r="332" ht="12.75">
      <c r="A332" s="107"/>
    </row>
    <row r="333" ht="12.75">
      <c r="A333" s="107"/>
    </row>
    <row r="334" ht="12.75">
      <c r="A334" s="107"/>
    </row>
    <row r="335" ht="12.75">
      <c r="A335" s="107"/>
    </row>
    <row r="336" ht="12.75">
      <c r="A336" s="107"/>
    </row>
    <row r="337" ht="12.75">
      <c r="A337" s="107"/>
    </row>
    <row r="338" ht="12.75">
      <c r="A338" s="107"/>
    </row>
    <row r="339" ht="12.75">
      <c r="A339" s="107"/>
    </row>
    <row r="340" ht="12.75">
      <c r="A340" s="107"/>
    </row>
    <row r="341" ht="12.75">
      <c r="A341" s="107"/>
    </row>
    <row r="342" ht="12.75">
      <c r="A342" s="107"/>
    </row>
    <row r="343" ht="12.75">
      <c r="A343" s="107"/>
    </row>
    <row r="344" ht="12.75">
      <c r="A344" s="107"/>
    </row>
    <row r="345" ht="12.75">
      <c r="A345" s="107"/>
    </row>
    <row r="346" ht="12.75">
      <c r="A346" s="107"/>
    </row>
    <row r="347" ht="12.75">
      <c r="A347" s="107"/>
    </row>
    <row r="348" ht="12.75">
      <c r="A348" s="107"/>
    </row>
    <row r="349" ht="12.75">
      <c r="A349" s="107"/>
    </row>
    <row r="350" ht="12.75">
      <c r="A350" s="107"/>
    </row>
    <row r="351" ht="12.75">
      <c r="A351" s="107"/>
    </row>
    <row r="352" ht="12.75">
      <c r="A352" s="107"/>
    </row>
    <row r="353" ht="12.75">
      <c r="A353" s="107"/>
    </row>
    <row r="354" ht="12.75">
      <c r="A354" s="107"/>
    </row>
    <row r="355" ht="12.75">
      <c r="A355" s="107"/>
    </row>
    <row r="356" ht="12.75">
      <c r="A356" s="107"/>
    </row>
    <row r="357" ht="12.75">
      <c r="A357" s="107"/>
    </row>
    <row r="358" ht="12.75">
      <c r="A358" s="107"/>
    </row>
    <row r="359" ht="12.75">
      <c r="A359" s="107"/>
    </row>
    <row r="360" ht="12.75">
      <c r="A360" s="107"/>
    </row>
    <row r="361" ht="12.75">
      <c r="A361" s="107"/>
    </row>
    <row r="362" ht="12.75">
      <c r="A362" s="107"/>
    </row>
    <row r="363" ht="12.75">
      <c r="A363" s="107"/>
    </row>
    <row r="364" ht="12.75">
      <c r="A364" s="107"/>
    </row>
    <row r="365" ht="12.75">
      <c r="A365" s="107"/>
    </row>
    <row r="366" ht="12.75">
      <c r="A366" s="107"/>
    </row>
    <row r="367" ht="12.75">
      <c r="A367" s="107"/>
    </row>
    <row r="368" ht="12.75">
      <c r="A368" s="107"/>
    </row>
    <row r="369" ht="12.75">
      <c r="A369" s="107"/>
    </row>
  </sheetData>
  <sheetProtection/>
  <mergeCells count="7">
    <mergeCell ref="B5:I5"/>
    <mergeCell ref="B4:I4"/>
    <mergeCell ref="B6:I6"/>
    <mergeCell ref="C12:J12"/>
    <mergeCell ref="B9:I9"/>
    <mergeCell ref="B10:I10"/>
    <mergeCell ref="B8:I8"/>
  </mergeCells>
  <printOptions horizontalCentered="1" verticalCentered="1"/>
  <pageMargins left="0.1968503937007874" right="0.1968503937007874" top="0.1968503937007874" bottom="0.1968503937007874" header="0" footer="0"/>
  <pageSetup horizontalDpi="300" verticalDpi="300" orientation="portrait" r:id="rId1"/>
  <headerFooter alignWithMargins="0">
    <oddFooter>&amp;CPreparado por NACIONES UNIDAS</oddFooter>
  </headerFooter>
</worksheet>
</file>

<file path=xl/worksheets/sheet7.xml><?xml version="1.0" encoding="utf-8"?>
<worksheet xmlns="http://schemas.openxmlformats.org/spreadsheetml/2006/main" xmlns:r="http://schemas.openxmlformats.org/officeDocument/2006/relationships">
  <dimension ref="B1:I36"/>
  <sheetViews>
    <sheetView showGridLines="0" view="pageBreakPreview" zoomScale="60" zoomScalePageLayoutView="0" workbookViewId="0" topLeftCell="A1">
      <selection activeCell="C13" sqref="C13"/>
    </sheetView>
  </sheetViews>
  <sheetFormatPr defaultColWidth="8.8515625" defaultRowHeight="12" customHeight="1"/>
  <cols>
    <col min="1" max="1" width="3.140625" style="43" customWidth="1"/>
    <col min="2" max="2" width="16.7109375" style="60" customWidth="1"/>
    <col min="3" max="3" width="64.8515625" style="43" customWidth="1"/>
    <col min="4" max="4" width="5.28125" style="50" customWidth="1"/>
    <col min="5" max="5" width="17.8515625" style="43" customWidth="1"/>
    <col min="6" max="6" width="4.57421875" style="43" customWidth="1"/>
    <col min="7" max="7" width="19.421875" style="43" customWidth="1"/>
    <col min="8" max="8" width="2.8515625" style="43" customWidth="1"/>
    <col min="9" max="9" width="25.00390625" style="43" customWidth="1"/>
    <col min="10" max="16384" width="8.8515625" style="43" customWidth="1"/>
  </cols>
  <sheetData>
    <row r="1" spans="2:9" ht="24" customHeight="1">
      <c r="B1" s="39" t="s">
        <v>78</v>
      </c>
      <c r="C1" s="40" t="s">
        <v>79</v>
      </c>
      <c r="D1" s="41"/>
      <c r="E1" s="42" t="s">
        <v>38</v>
      </c>
      <c r="G1" s="44" t="s">
        <v>39</v>
      </c>
      <c r="I1" s="45" t="s">
        <v>80</v>
      </c>
    </row>
    <row r="2" spans="2:9" ht="24" customHeight="1">
      <c r="B2" s="46">
        <v>71200</v>
      </c>
      <c r="C2" s="47" t="s">
        <v>81</v>
      </c>
      <c r="D2" s="48"/>
      <c r="E2" s="47" t="s">
        <v>52</v>
      </c>
      <c r="G2" s="47" t="s">
        <v>53</v>
      </c>
      <c r="I2" s="47" t="s">
        <v>54</v>
      </c>
    </row>
    <row r="3" spans="2:9" ht="24" customHeight="1">
      <c r="B3" s="46">
        <v>71300</v>
      </c>
      <c r="C3" s="47" t="s">
        <v>82</v>
      </c>
      <c r="D3" s="49"/>
      <c r="E3" s="47" t="s">
        <v>55</v>
      </c>
      <c r="G3" s="47" t="s">
        <v>56</v>
      </c>
      <c r="I3" s="47" t="s">
        <v>74</v>
      </c>
    </row>
    <row r="4" spans="2:9" ht="24" customHeight="1">
      <c r="B4" s="46">
        <v>71400</v>
      </c>
      <c r="C4" s="47" t="s">
        <v>83</v>
      </c>
      <c r="D4" s="49"/>
      <c r="E4" s="47" t="s">
        <v>57</v>
      </c>
      <c r="G4" s="47" t="s">
        <v>73</v>
      </c>
      <c r="I4" s="47" t="s">
        <v>72</v>
      </c>
    </row>
    <row r="5" spans="2:9" ht="24" customHeight="1">
      <c r="B5" s="46">
        <v>71600</v>
      </c>
      <c r="C5" s="47" t="s">
        <v>84</v>
      </c>
      <c r="D5" s="49"/>
      <c r="E5" s="47" t="s">
        <v>58</v>
      </c>
      <c r="G5" s="47" t="s">
        <v>75</v>
      </c>
      <c r="I5" s="47" t="s">
        <v>76</v>
      </c>
    </row>
    <row r="6" spans="2:9" ht="24" customHeight="1">
      <c r="B6" s="46">
        <v>72100</v>
      </c>
      <c r="C6" s="47" t="s">
        <v>85</v>
      </c>
      <c r="D6" s="49"/>
      <c r="E6" s="47" t="s">
        <v>59</v>
      </c>
      <c r="G6" s="47" t="s">
        <v>77</v>
      </c>
      <c r="I6" s="47"/>
    </row>
    <row r="7" spans="2:5" ht="24" customHeight="1">
      <c r="B7" s="46">
        <v>72200</v>
      </c>
      <c r="C7" s="47" t="s">
        <v>86</v>
      </c>
      <c r="D7" s="49"/>
      <c r="E7" s="47" t="s">
        <v>60</v>
      </c>
    </row>
    <row r="8" spans="2:6" s="50" customFormat="1" ht="24" customHeight="1">
      <c r="B8" s="46">
        <v>72300</v>
      </c>
      <c r="C8" s="47" t="s">
        <v>87</v>
      </c>
      <c r="D8" s="49"/>
      <c r="E8" s="47" t="s">
        <v>61</v>
      </c>
      <c r="F8" s="43"/>
    </row>
    <row r="9" spans="2:6" s="50" customFormat="1" ht="24" customHeight="1">
      <c r="B9" s="46">
        <v>73100</v>
      </c>
      <c r="C9" s="47" t="s">
        <v>88</v>
      </c>
      <c r="D9" s="49"/>
      <c r="E9" s="47" t="s">
        <v>64</v>
      </c>
      <c r="F9" s="43"/>
    </row>
    <row r="10" spans="2:9" ht="39" customHeight="1">
      <c r="B10" s="47">
        <v>73300</v>
      </c>
      <c r="C10" s="47" t="s">
        <v>89</v>
      </c>
      <c r="D10" s="49"/>
      <c r="E10" s="47" t="s">
        <v>68</v>
      </c>
      <c r="I10" s="50"/>
    </row>
    <row r="11" spans="2:6" ht="24" customHeight="1">
      <c r="B11" s="51">
        <v>73400</v>
      </c>
      <c r="C11" s="52" t="s">
        <v>90</v>
      </c>
      <c r="D11" s="53"/>
      <c r="E11" s="54" t="s">
        <v>65</v>
      </c>
      <c r="F11" s="50"/>
    </row>
    <row r="12" spans="2:5" ht="24" customHeight="1">
      <c r="B12" s="47">
        <v>74500</v>
      </c>
      <c r="C12" s="47" t="s">
        <v>91</v>
      </c>
      <c r="D12" s="49"/>
      <c r="E12" s="54" t="s">
        <v>66</v>
      </c>
    </row>
    <row r="13" spans="2:5" ht="24" customHeight="1">
      <c r="B13" s="51">
        <v>75000</v>
      </c>
      <c r="C13" s="52" t="s">
        <v>92</v>
      </c>
      <c r="D13" s="53"/>
      <c r="E13" s="54" t="s">
        <v>67</v>
      </c>
    </row>
    <row r="14" spans="2:5" ht="24" customHeight="1">
      <c r="B14" s="55">
        <v>72400</v>
      </c>
      <c r="C14" s="56" t="s">
        <v>93</v>
      </c>
      <c r="D14" s="57"/>
      <c r="E14" s="54" t="s">
        <v>69</v>
      </c>
    </row>
    <row r="15" spans="2:5" ht="24" customHeight="1">
      <c r="B15" s="55">
        <v>72500</v>
      </c>
      <c r="C15" s="56" t="s">
        <v>94</v>
      </c>
      <c r="D15" s="57"/>
      <c r="E15" s="54" t="s">
        <v>70</v>
      </c>
    </row>
    <row r="16" spans="2:5" ht="24" customHeight="1">
      <c r="B16" s="55">
        <v>72600</v>
      </c>
      <c r="C16" s="56" t="s">
        <v>95</v>
      </c>
      <c r="D16" s="57"/>
      <c r="E16" s="54" t="s">
        <v>71</v>
      </c>
    </row>
    <row r="17" spans="2:6" s="50" customFormat="1" ht="24" customHeight="1">
      <c r="B17" s="55">
        <v>72700</v>
      </c>
      <c r="C17" s="56" t="s">
        <v>96</v>
      </c>
      <c r="D17" s="57"/>
      <c r="E17" s="54" t="s">
        <v>62</v>
      </c>
      <c r="F17" s="43"/>
    </row>
    <row r="18" spans="2:6" s="58" customFormat="1" ht="24" customHeight="1">
      <c r="B18" s="55">
        <v>72800</v>
      </c>
      <c r="C18" s="56" t="s">
        <v>97</v>
      </c>
      <c r="D18" s="57"/>
      <c r="E18" s="54" t="s">
        <v>63</v>
      </c>
      <c r="F18" s="43"/>
    </row>
    <row r="19" spans="2:6" s="58" customFormat="1" ht="24" customHeight="1">
      <c r="B19" s="55">
        <v>74100</v>
      </c>
      <c r="C19" s="56" t="s">
        <v>98</v>
      </c>
      <c r="D19" s="59"/>
      <c r="E19" s="50"/>
      <c r="F19" s="50"/>
    </row>
    <row r="20" spans="2:5" s="58" customFormat="1" ht="24" customHeight="1">
      <c r="B20" s="55">
        <v>74200</v>
      </c>
      <c r="C20" s="56" t="s">
        <v>99</v>
      </c>
      <c r="D20" s="59"/>
      <c r="E20" s="50"/>
    </row>
    <row r="21" spans="2:5" s="58" customFormat="1" ht="24" customHeight="1">
      <c r="B21" s="55">
        <v>74500</v>
      </c>
      <c r="C21" s="56" t="s">
        <v>100</v>
      </c>
      <c r="D21" s="59"/>
      <c r="E21" s="50"/>
    </row>
    <row r="22" spans="2:5" s="58" customFormat="1" ht="24" customHeight="1">
      <c r="B22" s="55">
        <v>75100</v>
      </c>
      <c r="C22" s="56" t="s">
        <v>101</v>
      </c>
      <c r="D22" s="59"/>
      <c r="E22" s="50"/>
    </row>
    <row r="23" spans="2:5" s="58" customFormat="1" ht="24" customHeight="1">
      <c r="B23" s="54">
        <v>62000</v>
      </c>
      <c r="C23" s="56" t="s">
        <v>102</v>
      </c>
      <c r="D23" s="59"/>
      <c r="E23" s="50"/>
    </row>
    <row r="24" ht="12" customHeight="1">
      <c r="F24" s="58"/>
    </row>
    <row r="25" ht="12" customHeight="1">
      <c r="F25" s="58"/>
    </row>
    <row r="26" spans="2:3" ht="12" customHeight="1">
      <c r="B26" s="61"/>
      <c r="C26" s="50"/>
    </row>
    <row r="27" spans="2:3" ht="31.5" customHeight="1">
      <c r="B27" s="62"/>
      <c r="C27" s="63"/>
    </row>
    <row r="28" spans="2:3" ht="12" customHeight="1">
      <c r="B28" s="62"/>
      <c r="C28" s="64"/>
    </row>
    <row r="29" spans="2:3" ht="12" customHeight="1">
      <c r="B29" s="62"/>
      <c r="C29" s="64"/>
    </row>
    <row r="30" spans="2:3" ht="12" customHeight="1">
      <c r="B30" s="62"/>
      <c r="C30" s="64"/>
    </row>
    <row r="31" spans="2:3" ht="12" customHeight="1">
      <c r="B31" s="62"/>
      <c r="C31" s="64"/>
    </row>
    <row r="32" spans="2:3" ht="12" customHeight="1">
      <c r="B32" s="62"/>
      <c r="C32" s="64"/>
    </row>
    <row r="33" spans="2:3" ht="12" customHeight="1">
      <c r="B33" s="61"/>
      <c r="C33" s="50"/>
    </row>
    <row r="34" spans="2:3" ht="12" customHeight="1">
      <c r="B34" s="61"/>
      <c r="C34" s="50"/>
    </row>
    <row r="35" spans="2:3" ht="12" customHeight="1">
      <c r="B35" s="61"/>
      <c r="C35" s="50"/>
    </row>
    <row r="36" spans="2:3" ht="12" customHeight="1">
      <c r="B36" s="61"/>
      <c r="C36" s="50"/>
    </row>
  </sheetData>
  <sheetProtection/>
  <printOptions/>
  <pageMargins left="0.2" right="0.2" top="0.29" bottom="0.16" header="0.17" footer="0.5"/>
  <pageSetup horizontalDpi="600" verticalDpi="600" orientation="landscape" scale="86" r:id="rId1"/>
</worksheet>
</file>

<file path=xl/worksheets/sheet8.xml><?xml version="1.0" encoding="utf-8"?>
<worksheet xmlns="http://schemas.openxmlformats.org/spreadsheetml/2006/main" xmlns:r="http://schemas.openxmlformats.org/officeDocument/2006/relationships">
  <sheetPr>
    <pageSetUpPr fitToPage="1"/>
  </sheetPr>
  <dimension ref="A1:J26"/>
  <sheetViews>
    <sheetView zoomScalePageLayoutView="0" workbookViewId="0" topLeftCell="A10">
      <selection activeCell="G14" sqref="G14"/>
    </sheetView>
  </sheetViews>
  <sheetFormatPr defaultColWidth="9.140625" defaultRowHeight="12.75"/>
  <cols>
    <col min="1" max="1" width="13.421875" style="0" customWidth="1"/>
    <col min="2" max="2" width="15.421875" style="0" customWidth="1"/>
    <col min="3" max="3" width="21.00390625" style="0" customWidth="1"/>
    <col min="4" max="4" width="19.28125" style="0" customWidth="1"/>
    <col min="5" max="5" width="20.57421875" style="0" customWidth="1"/>
    <col min="6" max="6" width="22.00390625" style="0" customWidth="1"/>
    <col min="7" max="7" width="16.140625" style="0" customWidth="1"/>
    <col min="8" max="8" width="17.140625" style="0" customWidth="1"/>
  </cols>
  <sheetData>
    <row r="1" spans="1:10" ht="15" customHeight="1">
      <c r="A1" s="385" t="s">
        <v>147</v>
      </c>
      <c r="B1" s="385"/>
      <c r="C1" s="385"/>
      <c r="D1" s="385"/>
      <c r="E1" s="385"/>
      <c r="F1" s="385"/>
      <c r="G1" s="385"/>
      <c r="H1" s="385"/>
      <c r="I1" s="385"/>
      <c r="J1" s="385"/>
    </row>
    <row r="3" spans="1:8" ht="12.75">
      <c r="A3" t="s">
        <v>148</v>
      </c>
      <c r="B3" s="141"/>
      <c r="C3" s="141"/>
      <c r="D3" s="142"/>
      <c r="E3" t="s">
        <v>150</v>
      </c>
      <c r="F3" s="142"/>
      <c r="G3" t="s">
        <v>151</v>
      </c>
      <c r="H3" s="143"/>
    </row>
    <row r="4" spans="3:8" ht="13.5" thickBot="1">
      <c r="C4" t="s">
        <v>149</v>
      </c>
      <c r="F4" t="s">
        <v>149</v>
      </c>
      <c r="H4" t="s">
        <v>149</v>
      </c>
    </row>
    <row r="5" spans="1:10" ht="33">
      <c r="A5" s="386" t="s">
        <v>152</v>
      </c>
      <c r="B5" s="389" t="s">
        <v>153</v>
      </c>
      <c r="C5" s="389" t="s">
        <v>154</v>
      </c>
      <c r="D5" s="389" t="s">
        <v>155</v>
      </c>
      <c r="E5" s="144" t="s">
        <v>156</v>
      </c>
      <c r="F5" s="389" t="s">
        <v>157</v>
      </c>
      <c r="G5" s="389" t="s">
        <v>158</v>
      </c>
      <c r="H5" s="389" t="s">
        <v>159</v>
      </c>
      <c r="I5" s="389" t="s">
        <v>160</v>
      </c>
      <c r="J5" s="389" t="s">
        <v>161</v>
      </c>
    </row>
    <row r="6" spans="1:10" ht="33" customHeight="1">
      <c r="A6" s="387"/>
      <c r="B6" s="390"/>
      <c r="C6" s="390"/>
      <c r="D6" s="390"/>
      <c r="E6" s="145" t="s">
        <v>162</v>
      </c>
      <c r="F6" s="390"/>
      <c r="G6" s="390"/>
      <c r="H6" s="390"/>
      <c r="I6" s="390"/>
      <c r="J6" s="390"/>
    </row>
    <row r="7" spans="1:10" ht="16.5">
      <c r="A7" s="387"/>
      <c r="B7" s="390"/>
      <c r="C7" s="390"/>
      <c r="D7" s="390"/>
      <c r="E7" s="145"/>
      <c r="F7" s="390"/>
      <c r="G7" s="390"/>
      <c r="H7" s="390"/>
      <c r="I7" s="390"/>
      <c r="J7" s="390"/>
    </row>
    <row r="8" spans="1:10" ht="17.25" thickBot="1">
      <c r="A8" s="388"/>
      <c r="B8" s="391"/>
      <c r="C8" s="391"/>
      <c r="D8" s="391"/>
      <c r="E8" s="146" t="s">
        <v>163</v>
      </c>
      <c r="F8" s="391"/>
      <c r="G8" s="391"/>
      <c r="H8" s="391"/>
      <c r="I8" s="391"/>
      <c r="J8" s="391"/>
    </row>
    <row r="9" spans="1:10" ht="331.5">
      <c r="A9" s="392">
        <v>1</v>
      </c>
      <c r="B9" s="208" t="s">
        <v>268</v>
      </c>
      <c r="C9" s="148" t="s">
        <v>266</v>
      </c>
      <c r="D9" s="392" t="s">
        <v>267</v>
      </c>
      <c r="E9" s="392" t="s">
        <v>272</v>
      </c>
      <c r="F9" s="395" t="s">
        <v>278</v>
      </c>
      <c r="G9" s="147" t="s">
        <v>276</v>
      </c>
      <c r="H9" s="149" t="s">
        <v>195</v>
      </c>
      <c r="I9" s="397" t="s">
        <v>149</v>
      </c>
      <c r="J9" s="392" t="s">
        <v>283</v>
      </c>
    </row>
    <row r="10" spans="1:10" ht="12.75">
      <c r="A10" s="393"/>
      <c r="B10" s="150"/>
      <c r="C10" s="151"/>
      <c r="D10" s="393"/>
      <c r="E10" s="393"/>
      <c r="F10" s="396"/>
      <c r="G10" s="150"/>
      <c r="H10" s="149" t="s">
        <v>149</v>
      </c>
      <c r="I10" s="398"/>
      <c r="J10" s="393"/>
    </row>
    <row r="11" spans="1:10" ht="13.5" thickBot="1">
      <c r="A11" s="394"/>
      <c r="B11" s="150"/>
      <c r="C11" s="151"/>
      <c r="D11" s="393"/>
      <c r="E11" s="394"/>
      <c r="F11" s="396"/>
      <c r="G11" s="150"/>
      <c r="H11" s="153"/>
      <c r="I11" s="399"/>
      <c r="J11" s="394"/>
    </row>
    <row r="12" spans="1:10" ht="38.25">
      <c r="A12" s="392">
        <v>2</v>
      </c>
      <c r="B12" s="147" t="s">
        <v>264</v>
      </c>
      <c r="C12" s="397" t="s">
        <v>266</v>
      </c>
      <c r="D12" s="392" t="s">
        <v>270</v>
      </c>
      <c r="E12" s="392" t="s">
        <v>273</v>
      </c>
      <c r="F12" s="395" t="s">
        <v>279</v>
      </c>
      <c r="G12" s="147" t="s">
        <v>277</v>
      </c>
      <c r="H12" s="156" t="s">
        <v>195</v>
      </c>
      <c r="I12" s="397" t="s">
        <v>149</v>
      </c>
      <c r="J12" s="392" t="s">
        <v>282</v>
      </c>
    </row>
    <row r="13" spans="1:10" ht="12.75">
      <c r="A13" s="393"/>
      <c r="B13" s="150"/>
      <c r="C13" s="398"/>
      <c r="D13" s="393"/>
      <c r="E13" s="393"/>
      <c r="F13" s="396"/>
      <c r="G13" s="150"/>
      <c r="H13" s="149"/>
      <c r="I13" s="398"/>
      <c r="J13" s="393"/>
    </row>
    <row r="14" spans="1:10" ht="13.5" thickBot="1">
      <c r="A14" s="394"/>
      <c r="B14" s="154"/>
      <c r="C14" s="399"/>
      <c r="D14" s="394"/>
      <c r="E14" s="394"/>
      <c r="F14" s="400"/>
      <c r="G14" s="154"/>
      <c r="H14" s="158"/>
      <c r="I14" s="399"/>
      <c r="J14" s="394"/>
    </row>
    <row r="15" spans="1:10" ht="12.75">
      <c r="A15" s="392">
        <v>3</v>
      </c>
      <c r="B15" s="147" t="s">
        <v>149</v>
      </c>
      <c r="C15" s="148" t="s">
        <v>149</v>
      </c>
      <c r="D15" s="392" t="s">
        <v>267</v>
      </c>
      <c r="E15" s="149" t="s">
        <v>149</v>
      </c>
      <c r="F15" s="395" t="s">
        <v>280</v>
      </c>
      <c r="G15" s="147" t="s">
        <v>149</v>
      </c>
      <c r="H15" s="149" t="s">
        <v>149</v>
      </c>
      <c r="I15" s="397" t="s">
        <v>149</v>
      </c>
      <c r="J15" s="392" t="s">
        <v>283</v>
      </c>
    </row>
    <row r="16" spans="1:10" ht="76.5">
      <c r="A16" s="393"/>
      <c r="B16" s="150" t="s">
        <v>265</v>
      </c>
      <c r="C16" s="210" t="s">
        <v>266</v>
      </c>
      <c r="D16" s="393"/>
      <c r="E16" s="215" t="s">
        <v>274</v>
      </c>
      <c r="F16" s="396"/>
      <c r="G16" s="150" t="s">
        <v>196</v>
      </c>
      <c r="H16" s="149" t="s">
        <v>195</v>
      </c>
      <c r="I16" s="398"/>
      <c r="J16" s="393"/>
    </row>
    <row r="17" spans="1:10" ht="13.5" thickBot="1">
      <c r="A17" s="394"/>
      <c r="B17" s="150"/>
      <c r="C17" s="210"/>
      <c r="D17" s="393"/>
      <c r="E17" s="216"/>
      <c r="F17" s="396"/>
      <c r="G17" s="150"/>
      <c r="H17" s="153"/>
      <c r="I17" s="399"/>
      <c r="J17" s="394"/>
    </row>
    <row r="18" spans="1:10" ht="12.75">
      <c r="A18" s="392">
        <v>4</v>
      </c>
      <c r="B18" s="147" t="s">
        <v>149</v>
      </c>
      <c r="C18" s="209" t="s">
        <v>149</v>
      </c>
      <c r="D18" s="209" t="s">
        <v>149</v>
      </c>
      <c r="E18" s="207" t="s">
        <v>149</v>
      </c>
      <c r="F18" s="395" t="s">
        <v>281</v>
      </c>
      <c r="G18" s="147" t="s">
        <v>149</v>
      </c>
      <c r="H18" s="156" t="s">
        <v>149</v>
      </c>
      <c r="I18" s="397" t="s">
        <v>149</v>
      </c>
      <c r="J18" s="392" t="s">
        <v>283</v>
      </c>
    </row>
    <row r="19" spans="1:10" ht="102">
      <c r="A19" s="393"/>
      <c r="B19" s="150" t="s">
        <v>269</v>
      </c>
      <c r="C19" s="210" t="s">
        <v>266</v>
      </c>
      <c r="D19" s="210" t="s">
        <v>271</v>
      </c>
      <c r="E19" s="215" t="s">
        <v>275</v>
      </c>
      <c r="F19" s="396"/>
      <c r="G19" s="150" t="s">
        <v>276</v>
      </c>
      <c r="H19" s="149" t="s">
        <v>195</v>
      </c>
      <c r="I19" s="398"/>
      <c r="J19" s="393"/>
    </row>
    <row r="20" spans="1:10" ht="13.5" thickBot="1">
      <c r="A20" s="394"/>
      <c r="B20" s="154"/>
      <c r="C20" s="214"/>
      <c r="D20" s="211"/>
      <c r="E20" s="157"/>
      <c r="F20" s="400"/>
      <c r="G20" s="154"/>
      <c r="H20" s="158"/>
      <c r="I20" s="399"/>
      <c r="J20" s="394"/>
    </row>
    <row r="21" spans="1:10" ht="12.75">
      <c r="A21" s="392">
        <v>5</v>
      </c>
      <c r="B21" s="147" t="s">
        <v>149</v>
      </c>
      <c r="C21" s="148" t="s">
        <v>149</v>
      </c>
      <c r="D21" s="401" t="s">
        <v>149</v>
      </c>
      <c r="E21" s="149" t="s">
        <v>149</v>
      </c>
      <c r="F21" s="392" t="s">
        <v>149</v>
      </c>
      <c r="G21" s="147" t="s">
        <v>149</v>
      </c>
      <c r="H21" s="149" t="s">
        <v>149</v>
      </c>
      <c r="I21" s="397" t="s">
        <v>149</v>
      </c>
      <c r="J21" s="392" t="s">
        <v>149</v>
      </c>
    </row>
    <row r="22" spans="1:10" ht="12.75">
      <c r="A22" s="393"/>
      <c r="B22" s="150"/>
      <c r="C22" s="151"/>
      <c r="D22" s="402"/>
      <c r="E22" s="149"/>
      <c r="F22" s="393"/>
      <c r="G22" s="150"/>
      <c r="H22" s="149" t="s">
        <v>149</v>
      </c>
      <c r="I22" s="398"/>
      <c r="J22" s="393"/>
    </row>
    <row r="23" spans="1:10" ht="13.5" thickBot="1">
      <c r="A23" s="394"/>
      <c r="B23" s="150"/>
      <c r="C23" s="151"/>
      <c r="D23" s="402"/>
      <c r="E23" s="152"/>
      <c r="F23" s="393"/>
      <c r="G23" s="150"/>
      <c r="H23" s="153"/>
      <c r="I23" s="399"/>
      <c r="J23" s="394"/>
    </row>
    <row r="24" spans="1:10" ht="12.75">
      <c r="A24" s="392">
        <v>6</v>
      </c>
      <c r="B24" s="147" t="s">
        <v>149</v>
      </c>
      <c r="C24" s="397" t="s">
        <v>149</v>
      </c>
      <c r="D24" s="395" t="s">
        <v>149</v>
      </c>
      <c r="E24" s="155" t="s">
        <v>149</v>
      </c>
      <c r="F24" s="392" t="s">
        <v>149</v>
      </c>
      <c r="G24" s="147" t="s">
        <v>149</v>
      </c>
      <c r="H24" s="156" t="s">
        <v>149</v>
      </c>
      <c r="I24" s="397" t="s">
        <v>149</v>
      </c>
      <c r="J24" s="392" t="s">
        <v>149</v>
      </c>
    </row>
    <row r="25" spans="1:10" ht="12.75">
      <c r="A25" s="393"/>
      <c r="B25" s="150"/>
      <c r="C25" s="398"/>
      <c r="D25" s="396"/>
      <c r="E25" s="149"/>
      <c r="F25" s="393"/>
      <c r="G25" s="150"/>
      <c r="H25" s="149"/>
      <c r="I25" s="398"/>
      <c r="J25" s="393"/>
    </row>
    <row r="26" spans="1:10" ht="13.5" thickBot="1">
      <c r="A26" s="394"/>
      <c r="B26" s="154"/>
      <c r="C26" s="399"/>
      <c r="D26" s="400"/>
      <c r="E26" s="157"/>
      <c r="F26" s="394"/>
      <c r="G26" s="154"/>
      <c r="H26" s="158"/>
      <c r="I26" s="399"/>
      <c r="J26" s="394"/>
    </row>
  </sheetData>
  <sheetProtection/>
  <mergeCells count="43">
    <mergeCell ref="J21:J23"/>
    <mergeCell ref="A24:A26"/>
    <mergeCell ref="C24:C26"/>
    <mergeCell ref="D24:D26"/>
    <mergeCell ref="F24:F26"/>
    <mergeCell ref="I9:I11"/>
    <mergeCell ref="A12:A14"/>
    <mergeCell ref="C12:C14"/>
    <mergeCell ref="D12:D14"/>
    <mergeCell ref="A21:A23"/>
    <mergeCell ref="D21:D23"/>
    <mergeCell ref="F21:F23"/>
    <mergeCell ref="I21:I23"/>
    <mergeCell ref="I24:I26"/>
    <mergeCell ref="A18:A20"/>
    <mergeCell ref="F18:F20"/>
    <mergeCell ref="I18:I20"/>
    <mergeCell ref="J24:J26"/>
    <mergeCell ref="E9:E11"/>
    <mergeCell ref="E12:E14"/>
    <mergeCell ref="A9:A11"/>
    <mergeCell ref="D9:D11"/>
    <mergeCell ref="F9:F11"/>
    <mergeCell ref="J18:J20"/>
    <mergeCell ref="F12:F14"/>
    <mergeCell ref="I12:I14"/>
    <mergeCell ref="J12:J14"/>
    <mergeCell ref="J9:J11"/>
    <mergeCell ref="A15:A17"/>
    <mergeCell ref="D15:D17"/>
    <mergeCell ref="F15:F17"/>
    <mergeCell ref="I15:I17"/>
    <mergeCell ref="J15:J17"/>
    <mergeCell ref="A1:J1"/>
    <mergeCell ref="A5:A8"/>
    <mergeCell ref="B5:B8"/>
    <mergeCell ref="C5:C8"/>
    <mergeCell ref="D5:D8"/>
    <mergeCell ref="F5:F8"/>
    <mergeCell ref="G5:G8"/>
    <mergeCell ref="H5:H8"/>
    <mergeCell ref="I5:I8"/>
    <mergeCell ref="J5:J8"/>
  </mergeCells>
  <printOptions/>
  <pageMargins left="0.7" right="0.7" top="0.75" bottom="0.75" header="0.3" footer="0.3"/>
  <pageSetup fitToHeight="1" fitToWidth="1" horizontalDpi="600" verticalDpi="600" orientation="landscape" scale="72" r:id="rId1"/>
</worksheet>
</file>

<file path=xl/worksheets/sheet9.xml><?xml version="1.0" encoding="utf-8"?>
<worksheet xmlns="http://schemas.openxmlformats.org/spreadsheetml/2006/main" xmlns:r="http://schemas.openxmlformats.org/officeDocument/2006/relationships">
  <dimension ref="B1:T44"/>
  <sheetViews>
    <sheetView showGridLines="0" zoomScalePageLayoutView="0" workbookViewId="0" topLeftCell="A7">
      <selection activeCell="F24" sqref="F24"/>
    </sheetView>
  </sheetViews>
  <sheetFormatPr defaultColWidth="9.140625" defaultRowHeight="12.75"/>
  <cols>
    <col min="1" max="1" width="1.421875" style="0" customWidth="1"/>
    <col min="2" max="2" width="11.140625" style="0" customWidth="1"/>
    <col min="3" max="3" width="14.00390625" style="0" bestFit="1" customWidth="1"/>
    <col min="4" max="4" width="13.00390625" style="0" bestFit="1" customWidth="1"/>
    <col min="5" max="5" width="10.421875" style="0" customWidth="1"/>
    <col min="6" max="6" width="18.7109375" style="0" bestFit="1" customWidth="1"/>
    <col min="7" max="7" width="34.421875" style="0" bestFit="1" customWidth="1"/>
    <col min="8" max="8" width="33.140625" style="0" bestFit="1" customWidth="1"/>
    <col min="9" max="9" width="12.421875" style="0" customWidth="1"/>
    <col min="10" max="10" width="12.00390625" style="0" bestFit="1" customWidth="1"/>
    <col min="11" max="11" width="13.7109375" style="0" bestFit="1" customWidth="1"/>
    <col min="12" max="12" width="13.421875" style="0" customWidth="1"/>
    <col min="13" max="13" width="10.8515625" style="0" bestFit="1" customWidth="1"/>
    <col min="14" max="14" width="16.57421875" style="0" bestFit="1" customWidth="1"/>
    <col min="15" max="15" width="12.57421875" style="0" bestFit="1" customWidth="1"/>
    <col min="16" max="16" width="11.421875" style="0" bestFit="1" customWidth="1"/>
    <col min="17" max="17" width="11.8515625" style="0" bestFit="1" customWidth="1"/>
    <col min="18" max="18" width="20.28125" style="0" bestFit="1" customWidth="1"/>
    <col min="19" max="19" width="18.140625" style="0" customWidth="1"/>
    <col min="20" max="20" width="29.00390625" style="0" customWidth="1"/>
  </cols>
  <sheetData>
    <row r="1" spans="2:3" ht="12.75">
      <c r="B1" s="65" t="s">
        <v>186</v>
      </c>
      <c r="C1" s="65" t="s">
        <v>187</v>
      </c>
    </row>
    <row r="2" spans="2:20" ht="20.25" customHeight="1">
      <c r="B2" s="408" t="s">
        <v>164</v>
      </c>
      <c r="C2" s="408"/>
      <c r="D2" s="408"/>
      <c r="E2" s="408"/>
      <c r="F2" s="408"/>
      <c r="G2" s="408"/>
      <c r="H2" s="408"/>
      <c r="I2" s="408"/>
      <c r="J2" s="408"/>
      <c r="K2" s="408"/>
      <c r="L2" s="408"/>
      <c r="M2" s="408"/>
      <c r="N2" s="408"/>
      <c r="O2" s="408"/>
      <c r="P2" s="408"/>
      <c r="Q2" s="408"/>
      <c r="R2" s="408"/>
      <c r="S2" s="408"/>
      <c r="T2" s="408"/>
    </row>
    <row r="3" spans="2:20" ht="20.25" customHeight="1">
      <c r="B3" s="408" t="s">
        <v>149</v>
      </c>
      <c r="C3" s="408"/>
      <c r="D3" s="408"/>
      <c r="E3" s="408"/>
      <c r="F3" s="408"/>
      <c r="G3" s="408"/>
      <c r="H3" s="408"/>
      <c r="I3" s="408"/>
      <c r="J3" s="408"/>
      <c r="K3" s="408"/>
      <c r="L3" s="408"/>
      <c r="M3" s="408"/>
      <c r="N3" s="408"/>
      <c r="O3" s="408"/>
      <c r="P3" s="408"/>
      <c r="Q3" s="408"/>
      <c r="R3" s="408"/>
      <c r="S3" s="408"/>
      <c r="T3" s="408"/>
    </row>
    <row r="4" spans="2:20" ht="20.25">
      <c r="B4" s="409" t="s">
        <v>188</v>
      </c>
      <c r="C4" s="409"/>
      <c r="D4" s="409"/>
      <c r="E4" s="409"/>
      <c r="F4" s="409"/>
      <c r="G4" s="409"/>
      <c r="H4" s="409"/>
      <c r="I4" s="409"/>
      <c r="J4" s="409"/>
      <c r="K4" s="409"/>
      <c r="L4" s="409"/>
      <c r="M4" s="409"/>
      <c r="N4" s="409"/>
      <c r="O4" s="409"/>
      <c r="P4" s="409"/>
      <c r="Q4" s="409"/>
      <c r="R4" s="409"/>
      <c r="S4" s="409"/>
      <c r="T4" s="409"/>
    </row>
    <row r="6" spans="2:20" ht="30">
      <c r="B6" s="410" t="s">
        <v>165</v>
      </c>
      <c r="C6" s="410"/>
      <c r="D6" s="410"/>
      <c r="E6" s="410"/>
      <c r="F6" s="410"/>
      <c r="G6" s="410"/>
      <c r="H6" s="410"/>
      <c r="I6" s="410"/>
      <c r="J6" s="410"/>
      <c r="K6" s="410"/>
      <c r="L6" s="410"/>
      <c r="M6" s="410"/>
      <c r="N6" s="410"/>
      <c r="O6" s="410"/>
      <c r="P6" s="410"/>
      <c r="Q6" s="410"/>
      <c r="R6" s="410"/>
      <c r="S6" s="410"/>
      <c r="T6" s="410"/>
    </row>
    <row r="7" spans="2:12" s="159" customFormat="1" ht="17.25" customHeight="1" thickBot="1">
      <c r="B7" s="160"/>
      <c r="C7" s="160"/>
      <c r="D7" s="160"/>
      <c r="E7" s="160"/>
      <c r="F7" s="160"/>
      <c r="G7" s="160"/>
      <c r="H7" s="160"/>
      <c r="I7" s="160"/>
      <c r="J7" s="160"/>
      <c r="K7" s="160"/>
      <c r="L7" s="160"/>
    </row>
    <row r="8" spans="2:12" s="159" customFormat="1" ht="17.25" customHeight="1" thickBot="1">
      <c r="B8" s="403" t="s">
        <v>166</v>
      </c>
      <c r="C8" s="404"/>
      <c r="D8" s="404"/>
      <c r="E8" s="405"/>
      <c r="F8" s="406"/>
      <c r="G8" s="407"/>
      <c r="H8" s="160"/>
      <c r="I8" s="160"/>
      <c r="J8" s="160"/>
      <c r="K8" s="160"/>
      <c r="L8" s="160"/>
    </row>
    <row r="9" ht="17.25" customHeight="1" thickBot="1"/>
    <row r="10" spans="2:20" s="172" customFormat="1" ht="32.25" thickBot="1">
      <c r="B10" s="173" t="s">
        <v>167</v>
      </c>
      <c r="C10" s="174" t="s">
        <v>168</v>
      </c>
      <c r="D10" s="175" t="s">
        <v>169</v>
      </c>
      <c r="E10" s="174" t="s">
        <v>170</v>
      </c>
      <c r="F10" s="174" t="s">
        <v>171</v>
      </c>
      <c r="G10" s="174" t="s">
        <v>172</v>
      </c>
      <c r="H10" s="174" t="s">
        <v>173</v>
      </c>
      <c r="I10" s="174" t="s">
        <v>174</v>
      </c>
      <c r="J10" s="176" t="s">
        <v>175</v>
      </c>
      <c r="K10" s="174" t="s">
        <v>176</v>
      </c>
      <c r="L10" s="177" t="s">
        <v>177</v>
      </c>
      <c r="M10" s="174" t="s">
        <v>178</v>
      </c>
      <c r="N10" s="174" t="s">
        <v>179</v>
      </c>
      <c r="O10" s="174" t="s">
        <v>180</v>
      </c>
      <c r="P10" s="175" t="s">
        <v>181</v>
      </c>
      <c r="Q10" s="175" t="s">
        <v>39</v>
      </c>
      <c r="R10" s="175" t="s">
        <v>182</v>
      </c>
      <c r="S10" s="174" t="s">
        <v>183</v>
      </c>
      <c r="T10" s="178" t="s">
        <v>50</v>
      </c>
    </row>
    <row r="11" spans="2:20" ht="14.25">
      <c r="B11" s="161"/>
      <c r="C11" s="162"/>
      <c r="D11" s="163"/>
      <c r="E11" s="164"/>
      <c r="F11" s="165"/>
      <c r="G11" s="166"/>
      <c r="H11" s="167"/>
      <c r="I11" s="167"/>
      <c r="J11" s="168"/>
      <c r="K11" s="167"/>
      <c r="L11" s="169"/>
      <c r="M11" s="167"/>
      <c r="N11" s="167"/>
      <c r="O11" s="163"/>
      <c r="P11" s="167"/>
      <c r="Q11" s="167"/>
      <c r="R11" s="167"/>
      <c r="S11" s="167"/>
      <c r="T11" s="170"/>
    </row>
    <row r="12" spans="2:20" ht="14.25">
      <c r="B12" s="161"/>
      <c r="C12" s="162"/>
      <c r="D12" s="163"/>
      <c r="E12" s="164"/>
      <c r="F12" s="165"/>
      <c r="G12" s="166"/>
      <c r="H12" s="167"/>
      <c r="I12" s="167"/>
      <c r="J12" s="168"/>
      <c r="K12" s="167"/>
      <c r="L12" s="169"/>
      <c r="M12" s="167"/>
      <c r="N12" s="167"/>
      <c r="O12" s="163"/>
      <c r="P12" s="167"/>
      <c r="Q12" s="167"/>
      <c r="R12" s="167"/>
      <c r="S12" s="167"/>
      <c r="T12" s="170"/>
    </row>
    <row r="13" spans="2:20" ht="14.25">
      <c r="B13" s="161"/>
      <c r="C13" s="162"/>
      <c r="D13" s="163"/>
      <c r="E13" s="164"/>
      <c r="F13" s="165"/>
      <c r="G13" s="166"/>
      <c r="H13" s="167"/>
      <c r="I13" s="167"/>
      <c r="J13" s="168"/>
      <c r="K13" s="167"/>
      <c r="L13" s="169"/>
      <c r="M13" s="167"/>
      <c r="N13" s="167"/>
      <c r="O13" s="163"/>
      <c r="P13" s="167"/>
      <c r="Q13" s="167"/>
      <c r="R13" s="167"/>
      <c r="S13" s="167"/>
      <c r="T13" s="170"/>
    </row>
    <row r="14" spans="2:20" ht="14.25">
      <c r="B14" s="161"/>
      <c r="C14" s="162"/>
      <c r="D14" s="163"/>
      <c r="E14" s="164"/>
      <c r="F14" s="165"/>
      <c r="G14" s="166"/>
      <c r="H14" s="167"/>
      <c r="I14" s="167"/>
      <c r="J14" s="168"/>
      <c r="K14" s="167"/>
      <c r="L14" s="169"/>
      <c r="M14" s="167"/>
      <c r="N14" s="167"/>
      <c r="O14" s="163"/>
      <c r="P14" s="167"/>
      <c r="Q14" s="167"/>
      <c r="R14" s="167"/>
      <c r="S14" s="167"/>
      <c r="T14" s="170"/>
    </row>
    <row r="15" spans="2:20" ht="14.25">
      <c r="B15" s="161"/>
      <c r="C15" s="162"/>
      <c r="D15" s="163"/>
      <c r="E15" s="164"/>
      <c r="F15" s="165"/>
      <c r="G15" s="166"/>
      <c r="H15" s="167"/>
      <c r="I15" s="167"/>
      <c r="J15" s="168"/>
      <c r="K15" s="167"/>
      <c r="L15" s="169"/>
      <c r="M15" s="167"/>
      <c r="N15" s="167"/>
      <c r="O15" s="163"/>
      <c r="P15" s="167"/>
      <c r="Q15" s="167"/>
      <c r="R15" s="167"/>
      <c r="S15" s="167"/>
      <c r="T15" s="170"/>
    </row>
    <row r="16" spans="2:20" ht="14.25">
      <c r="B16" s="161"/>
      <c r="C16" s="162"/>
      <c r="D16" s="163"/>
      <c r="E16" s="164"/>
      <c r="F16" s="165"/>
      <c r="G16" s="166"/>
      <c r="H16" s="167"/>
      <c r="I16" s="167"/>
      <c r="J16" s="168"/>
      <c r="K16" s="167"/>
      <c r="L16" s="169"/>
      <c r="M16" s="167"/>
      <c r="N16" s="167"/>
      <c r="O16" s="163"/>
      <c r="P16" s="167"/>
      <c r="Q16" s="167"/>
      <c r="R16" s="167"/>
      <c r="S16" s="167"/>
      <c r="T16" s="170"/>
    </row>
    <row r="17" spans="2:20" ht="14.25">
      <c r="B17" s="161"/>
      <c r="C17" s="162"/>
      <c r="D17" s="163"/>
      <c r="E17" s="164"/>
      <c r="F17" s="165"/>
      <c r="G17" s="166"/>
      <c r="H17" s="167"/>
      <c r="I17" s="167"/>
      <c r="J17" s="168"/>
      <c r="K17" s="167"/>
      <c r="L17" s="169"/>
      <c r="M17" s="167"/>
      <c r="N17" s="167"/>
      <c r="O17" s="163"/>
      <c r="P17" s="167"/>
      <c r="Q17" s="167"/>
      <c r="R17" s="167"/>
      <c r="S17" s="167"/>
      <c r="T17" s="170"/>
    </row>
    <row r="18" spans="2:20" ht="14.25">
      <c r="B18" s="161"/>
      <c r="C18" s="162"/>
      <c r="D18" s="163"/>
      <c r="E18" s="164"/>
      <c r="F18" s="165"/>
      <c r="G18" s="166"/>
      <c r="H18" s="167"/>
      <c r="I18" s="167"/>
      <c r="J18" s="168"/>
      <c r="K18" s="167"/>
      <c r="L18" s="169"/>
      <c r="M18" s="167"/>
      <c r="N18" s="167"/>
      <c r="O18" s="163"/>
      <c r="P18" s="167"/>
      <c r="Q18" s="167"/>
      <c r="R18" s="167"/>
      <c r="S18" s="167"/>
      <c r="T18" s="170"/>
    </row>
    <row r="19" spans="2:20" ht="14.25">
      <c r="B19" s="161"/>
      <c r="C19" s="162"/>
      <c r="D19" s="163"/>
      <c r="E19" s="164"/>
      <c r="F19" s="165"/>
      <c r="G19" s="166"/>
      <c r="H19" s="167"/>
      <c r="I19" s="167"/>
      <c r="J19" s="168"/>
      <c r="K19" s="167"/>
      <c r="L19" s="169"/>
      <c r="M19" s="167"/>
      <c r="N19" s="167"/>
      <c r="O19" s="163"/>
      <c r="P19" s="167"/>
      <c r="Q19" s="167"/>
      <c r="R19" s="167"/>
      <c r="S19" s="167"/>
      <c r="T19" s="170"/>
    </row>
    <row r="20" spans="2:20" ht="14.25">
      <c r="B20" s="161"/>
      <c r="C20" s="162"/>
      <c r="D20" s="163"/>
      <c r="E20" s="164"/>
      <c r="F20" s="165"/>
      <c r="G20" s="166"/>
      <c r="H20" s="167"/>
      <c r="I20" s="167"/>
      <c r="J20" s="168"/>
      <c r="K20" s="167"/>
      <c r="L20" s="169"/>
      <c r="M20" s="167"/>
      <c r="N20" s="167"/>
      <c r="O20" s="163"/>
      <c r="P20" s="167"/>
      <c r="Q20" s="167"/>
      <c r="R20" s="167"/>
      <c r="S20" s="167"/>
      <c r="T20" s="170"/>
    </row>
    <row r="21" spans="2:20" ht="14.25">
      <c r="B21" s="161"/>
      <c r="C21" s="162"/>
      <c r="D21" s="163"/>
      <c r="E21" s="164"/>
      <c r="F21" s="165"/>
      <c r="G21" s="166"/>
      <c r="H21" s="167"/>
      <c r="I21" s="167"/>
      <c r="J21" s="168"/>
      <c r="K21" s="167"/>
      <c r="L21" s="169"/>
      <c r="M21" s="167"/>
      <c r="N21" s="167"/>
      <c r="O21" s="163"/>
      <c r="P21" s="167"/>
      <c r="Q21" s="167"/>
      <c r="R21" s="167"/>
      <c r="S21" s="167"/>
      <c r="T21" s="170"/>
    </row>
    <row r="22" spans="2:20" ht="14.25">
      <c r="B22" s="161"/>
      <c r="C22" s="162"/>
      <c r="D22" s="163"/>
      <c r="E22" s="164"/>
      <c r="F22" s="165"/>
      <c r="G22" s="166"/>
      <c r="H22" s="167"/>
      <c r="I22" s="167"/>
      <c r="J22" s="168"/>
      <c r="K22" s="167"/>
      <c r="L22" s="169"/>
      <c r="M22" s="167"/>
      <c r="N22" s="167"/>
      <c r="O22" s="163"/>
      <c r="P22" s="167"/>
      <c r="Q22" s="167"/>
      <c r="R22" s="167"/>
      <c r="S22" s="167"/>
      <c r="T22" s="170"/>
    </row>
    <row r="23" spans="2:20" ht="14.25">
      <c r="B23" s="161"/>
      <c r="C23" s="162"/>
      <c r="D23" s="163"/>
      <c r="E23" s="164"/>
      <c r="F23" s="165"/>
      <c r="G23" s="166"/>
      <c r="H23" s="167"/>
      <c r="I23" s="167"/>
      <c r="J23" s="168"/>
      <c r="K23" s="167"/>
      <c r="L23" s="169"/>
      <c r="M23" s="167"/>
      <c r="N23" s="167"/>
      <c r="O23" s="163"/>
      <c r="P23" s="167"/>
      <c r="Q23" s="167"/>
      <c r="R23" s="167"/>
      <c r="S23" s="167"/>
      <c r="T23" s="170"/>
    </row>
    <row r="24" spans="2:20" ht="19.5" customHeight="1">
      <c r="B24" s="161"/>
      <c r="C24" s="162"/>
      <c r="D24" s="163"/>
      <c r="E24" s="164"/>
      <c r="F24" s="165"/>
      <c r="G24" s="167"/>
      <c r="H24" s="167"/>
      <c r="I24" s="167"/>
      <c r="J24" s="168"/>
      <c r="K24" s="167"/>
      <c r="L24" s="169"/>
      <c r="M24" s="167"/>
      <c r="N24" s="167"/>
      <c r="O24" s="163"/>
      <c r="P24" s="167"/>
      <c r="Q24" s="167"/>
      <c r="R24" s="167"/>
      <c r="S24" s="167"/>
      <c r="T24" s="170"/>
    </row>
    <row r="25" spans="2:20" ht="19.5" customHeight="1">
      <c r="B25" s="161"/>
      <c r="C25" s="162"/>
      <c r="D25" s="163"/>
      <c r="E25" s="164"/>
      <c r="F25" s="165"/>
      <c r="G25" s="167"/>
      <c r="H25" s="167"/>
      <c r="I25" s="167"/>
      <c r="J25" s="168"/>
      <c r="K25" s="167"/>
      <c r="L25" s="169"/>
      <c r="M25" s="167"/>
      <c r="N25" s="167"/>
      <c r="O25" s="163"/>
      <c r="P25" s="167"/>
      <c r="Q25" s="167"/>
      <c r="R25" s="167"/>
      <c r="S25" s="167"/>
      <c r="T25" s="170"/>
    </row>
    <row r="26" spans="2:20" ht="19.5" customHeight="1">
      <c r="B26" s="161"/>
      <c r="C26" s="162"/>
      <c r="D26" s="163"/>
      <c r="E26" s="164"/>
      <c r="F26" s="165"/>
      <c r="G26" s="167"/>
      <c r="H26" s="167"/>
      <c r="I26" s="167"/>
      <c r="J26" s="168"/>
      <c r="K26" s="167"/>
      <c r="L26" s="169"/>
      <c r="M26" s="167"/>
      <c r="N26" s="167"/>
      <c r="O26" s="163"/>
      <c r="P26" s="167"/>
      <c r="Q26" s="167"/>
      <c r="R26" s="167"/>
      <c r="S26" s="167"/>
      <c r="T26" s="170"/>
    </row>
    <row r="27" spans="2:20" ht="19.5" customHeight="1">
      <c r="B27" s="161"/>
      <c r="C27" s="162"/>
      <c r="D27" s="163"/>
      <c r="E27" s="164"/>
      <c r="F27" s="165"/>
      <c r="G27" s="167"/>
      <c r="H27" s="167"/>
      <c r="I27" s="167"/>
      <c r="J27" s="168"/>
      <c r="K27" s="167"/>
      <c r="L27" s="169"/>
      <c r="M27" s="167"/>
      <c r="N27" s="167"/>
      <c r="O27" s="163"/>
      <c r="P27" s="167"/>
      <c r="Q27" s="167"/>
      <c r="R27" s="167"/>
      <c r="S27" s="167"/>
      <c r="T27" s="170"/>
    </row>
    <row r="28" spans="2:20" ht="19.5" customHeight="1">
      <c r="B28" s="161"/>
      <c r="C28" s="162"/>
      <c r="D28" s="163"/>
      <c r="E28" s="164"/>
      <c r="F28" s="165"/>
      <c r="G28" s="167"/>
      <c r="H28" s="167"/>
      <c r="I28" s="167"/>
      <c r="J28" s="168"/>
      <c r="K28" s="167"/>
      <c r="L28" s="169"/>
      <c r="M28" s="167"/>
      <c r="N28" s="167"/>
      <c r="O28" s="163"/>
      <c r="P28" s="167"/>
      <c r="Q28" s="167"/>
      <c r="R28" s="167"/>
      <c r="S28" s="167"/>
      <c r="T28" s="170"/>
    </row>
    <row r="29" spans="2:20" ht="19.5" customHeight="1">
      <c r="B29" s="161"/>
      <c r="C29" s="162"/>
      <c r="D29" s="163"/>
      <c r="E29" s="164"/>
      <c r="F29" s="165"/>
      <c r="G29" s="167"/>
      <c r="H29" s="167"/>
      <c r="I29" s="167"/>
      <c r="J29" s="168"/>
      <c r="K29" s="167"/>
      <c r="L29" s="169"/>
      <c r="M29" s="167"/>
      <c r="N29" s="167"/>
      <c r="O29" s="163"/>
      <c r="P29" s="167"/>
      <c r="Q29" s="167"/>
      <c r="R29" s="167"/>
      <c r="S29" s="167"/>
      <c r="T29" s="170"/>
    </row>
    <row r="30" spans="2:20" ht="19.5" customHeight="1">
      <c r="B30" s="161"/>
      <c r="C30" s="162"/>
      <c r="D30" s="163"/>
      <c r="E30" s="164"/>
      <c r="F30" s="165"/>
      <c r="G30" s="167"/>
      <c r="H30" s="167"/>
      <c r="I30" s="167"/>
      <c r="J30" s="168"/>
      <c r="K30" s="167"/>
      <c r="L30" s="169"/>
      <c r="M30" s="167"/>
      <c r="N30" s="167"/>
      <c r="O30" s="163"/>
      <c r="P30" s="167"/>
      <c r="Q30" s="167"/>
      <c r="R30" s="167"/>
      <c r="S30" s="167"/>
      <c r="T30" s="170"/>
    </row>
    <row r="31" spans="2:20" ht="14.25">
      <c r="B31" s="161"/>
      <c r="C31" s="162"/>
      <c r="D31" s="163"/>
      <c r="E31" s="164"/>
      <c r="F31" s="165"/>
      <c r="G31" s="166"/>
      <c r="H31" s="167"/>
      <c r="I31" s="167"/>
      <c r="J31" s="168"/>
      <c r="K31" s="167"/>
      <c r="L31" s="169"/>
      <c r="M31" s="167"/>
      <c r="N31" s="167"/>
      <c r="O31" s="163"/>
      <c r="P31" s="167"/>
      <c r="Q31" s="167"/>
      <c r="R31" s="167"/>
      <c r="S31" s="167"/>
      <c r="T31" s="170"/>
    </row>
    <row r="32" spans="2:20" ht="14.25">
      <c r="B32" s="161"/>
      <c r="C32" s="162"/>
      <c r="D32" s="163"/>
      <c r="E32" s="164"/>
      <c r="F32" s="165"/>
      <c r="G32" s="166"/>
      <c r="H32" s="167"/>
      <c r="I32" s="167"/>
      <c r="J32" s="168"/>
      <c r="K32" s="167"/>
      <c r="L32" s="169"/>
      <c r="M32" s="167"/>
      <c r="N32" s="167"/>
      <c r="O32" s="163"/>
      <c r="P32" s="167"/>
      <c r="Q32" s="167"/>
      <c r="R32" s="167"/>
      <c r="S32" s="167"/>
      <c r="T32" s="170"/>
    </row>
    <row r="33" spans="2:20" ht="14.25">
      <c r="B33" s="161"/>
      <c r="C33" s="162"/>
      <c r="D33" s="163"/>
      <c r="E33" s="164"/>
      <c r="F33" s="165"/>
      <c r="G33" s="166"/>
      <c r="H33" s="167"/>
      <c r="I33" s="167"/>
      <c r="J33" s="168"/>
      <c r="K33" s="167"/>
      <c r="L33" s="169"/>
      <c r="M33" s="167"/>
      <c r="N33" s="167"/>
      <c r="O33" s="163"/>
      <c r="P33" s="167"/>
      <c r="Q33" s="167"/>
      <c r="R33" s="167"/>
      <c r="S33" s="167"/>
      <c r="T33" s="170"/>
    </row>
    <row r="34" spans="2:20" ht="14.25">
      <c r="B34" s="161"/>
      <c r="C34" s="162"/>
      <c r="D34" s="163"/>
      <c r="E34" s="164"/>
      <c r="F34" s="165"/>
      <c r="G34" s="166"/>
      <c r="H34" s="167"/>
      <c r="I34" s="167"/>
      <c r="J34" s="168"/>
      <c r="K34" s="167"/>
      <c r="L34" s="169"/>
      <c r="M34" s="167"/>
      <c r="N34" s="167"/>
      <c r="O34" s="163"/>
      <c r="P34" s="167"/>
      <c r="Q34" s="167"/>
      <c r="R34" s="167"/>
      <c r="S34" s="167"/>
      <c r="T34" s="170"/>
    </row>
    <row r="35" spans="2:20" ht="14.25">
      <c r="B35" s="161"/>
      <c r="C35" s="162"/>
      <c r="D35" s="163"/>
      <c r="E35" s="164"/>
      <c r="F35" s="165"/>
      <c r="G35" s="166"/>
      <c r="H35" s="167"/>
      <c r="I35" s="167"/>
      <c r="J35" s="168"/>
      <c r="K35" s="167"/>
      <c r="L35" s="169"/>
      <c r="M35" s="167"/>
      <c r="N35" s="167"/>
      <c r="O35" s="163"/>
      <c r="P35" s="167"/>
      <c r="Q35" s="167"/>
      <c r="R35" s="167"/>
      <c r="S35" s="167"/>
      <c r="T35" s="170"/>
    </row>
    <row r="38" spans="2:13" ht="12.75">
      <c r="B38" t="s">
        <v>184</v>
      </c>
      <c r="C38" s="171"/>
      <c r="D38" s="171"/>
      <c r="E38" s="171"/>
      <c r="F38" s="171"/>
      <c r="H38" t="s">
        <v>185</v>
      </c>
      <c r="I38" s="171"/>
      <c r="J38" s="171"/>
      <c r="K38" s="171"/>
      <c r="L38" s="171"/>
      <c r="M38" s="171"/>
    </row>
    <row r="39" spans="2:13" ht="12.75">
      <c r="B39" t="s">
        <v>151</v>
      </c>
      <c r="C39" s="141"/>
      <c r="D39" s="141"/>
      <c r="E39" s="141"/>
      <c r="F39" s="141"/>
      <c r="H39" t="s">
        <v>151</v>
      </c>
      <c r="I39" s="171"/>
      <c r="J39" s="171"/>
      <c r="K39" s="171"/>
      <c r="L39" s="171"/>
      <c r="M39" s="171"/>
    </row>
    <row r="44" s="179" customFormat="1" ht="12.75">
      <c r="B44" s="179" t="s">
        <v>189</v>
      </c>
    </row>
  </sheetData>
  <sheetProtection/>
  <mergeCells count="6">
    <mergeCell ref="B8:E8"/>
    <mergeCell ref="F8:G8"/>
    <mergeCell ref="B2:T2"/>
    <mergeCell ref="B3:T3"/>
    <mergeCell ref="B4:T4"/>
    <mergeCell ref="B6:T6"/>
  </mergeCells>
  <printOptions/>
  <pageMargins left="0.4" right="0.34" top="0.46" bottom="0.4" header="0.2" footer="0.22"/>
  <pageSetup horizontalDpi="600" verticalDpi="600" orientation="landscape"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NACIONES UNIDAS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Anual 2016 Excell</dc:title>
  <dc:subject/>
  <dc:creator>Anarela Sanchez</dc:creator>
  <cp:keywords/>
  <dc:description/>
  <cp:lastModifiedBy>Isis Pinto</cp:lastModifiedBy>
  <cp:lastPrinted>2012-11-29T20:06:23Z</cp:lastPrinted>
  <dcterms:created xsi:type="dcterms:W3CDTF">2001-02-01T16:13:03Z</dcterms:created>
  <dcterms:modified xsi:type="dcterms:W3CDTF">2017-01-02T15:53:48Z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1112;#Progress Report|03c70d0e-c75e-4cfb-8288-e692640ede14;#763;#Draft|121d40a5-e62e-4d42-82e4-d6d12003de0a;#1114;#Countries|2f9ec5a1-3eec-45d6-8645-ed5d87180aba;#296;#Environment and Energy|507850c5-118d-4c78-99b1-c760df552b10;#1143;#PAN|80cf6c66-f259-42</vt:lpwstr>
  </property>
  <property fmtid="{D5CDD505-2E9C-101B-9397-08002B2CF9AE}" pid="6" name="UNDPPublishedDa">
    <vt:lpwstr>2017-01-05T17:00:00Z</vt:lpwstr>
  </property>
  <property fmtid="{D5CDD505-2E9C-101B-9397-08002B2CF9AE}" pid="7" name="UN Languag">
    <vt:lpwstr>1;#English|7f98b732-4b5b-4b70-ba90-a0eff09b5d2d</vt:lpwstr>
  </property>
  <property fmtid="{D5CDD505-2E9C-101B-9397-08002B2CF9AE}" pid="8" name="UNDPPOPPFunctionalAr">
    <vt:lpwstr>Programme and Project</vt:lpwstr>
  </property>
  <property fmtid="{D5CDD505-2E9C-101B-9397-08002B2CF9AE}" pid="9" name="gc6531b704974d528487414686b72f">
    <vt:lpwstr>PAN|80cf6c66-f259-423f-bd91-0b0cb7f2fc57</vt:lpwstr>
  </property>
  <property fmtid="{D5CDD505-2E9C-101B-9397-08002B2CF9AE}" pid="10" name="Operating Uni">
    <vt:lpwstr>1143;#PAN|80cf6c66-f259-423f-bd91-0b0cb7f2fc57</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ATLASPDC-4-58698</vt:lpwstr>
  </property>
  <property fmtid="{D5CDD505-2E9C-101B-9397-08002B2CF9AE}" pid="15" name="_dlc_DocIdItemGu">
    <vt:lpwstr>581a6494-a7b6-46c5-9456-22cd133a9c5e</vt:lpwstr>
  </property>
  <property fmtid="{D5CDD505-2E9C-101B-9397-08002B2CF9AE}" pid="16" name="_dlc_DocIdU">
    <vt:lpwstr>https://info.undp.org/docs/pdc/_layouts/DocIdRedir.aspx?ID=ATLASPDC-4-58698, ATLASPDC-4-58698</vt:lpwstr>
  </property>
  <property fmtid="{D5CDD505-2E9C-101B-9397-08002B2CF9AE}" pid="17" name="UNDPCount">
    <vt:lpwstr>1114;#Countries|2f9ec5a1-3eec-45d6-8645-ed5d87180aba</vt:lpwstr>
  </property>
  <property fmtid="{D5CDD505-2E9C-101B-9397-08002B2CF9AE}" pid="18" name="UndpDocStat">
    <vt:lpwstr>Reviewed</vt:lpwstr>
  </property>
  <property fmtid="{D5CDD505-2E9C-101B-9397-08002B2CF9AE}" pid="19" name="Atlas Document Ty">
    <vt:lpwstr>1112;#Progress Report|03c70d0e-c75e-4cfb-8288-e692640ede14</vt:lpwstr>
  </property>
  <property fmtid="{D5CDD505-2E9C-101B-9397-08002B2CF9AE}" pid="20" name="UNDPCountryTaxHTFiel">
    <vt:lpwstr>Countries|2f9ec5a1-3eec-45d6-8645-ed5d87180aba</vt:lpwstr>
  </property>
  <property fmtid="{D5CDD505-2E9C-101B-9397-08002B2CF9AE}" pid="21" name="UNDPFocusAreasTaxHTFiel">
    <vt:lpwstr>Environment and Energy|507850c5-118d-4c78-99b1-c760df552b10</vt:lpwstr>
  </property>
  <property fmtid="{D5CDD505-2E9C-101B-9397-08002B2CF9AE}" pid="22" name="UndpOUCo">
    <vt:lpwstr>PAN</vt:lpwstr>
  </property>
  <property fmtid="{D5CDD505-2E9C-101B-9397-08002B2CF9AE}" pid="23" name="idff2b682fce4d0680503cd9036a32">
    <vt:lpwstr>Progress Report|03c70d0e-c75e-4cfb-8288-e692640ede14</vt:lpwstr>
  </property>
  <property fmtid="{D5CDD505-2E9C-101B-9397-08002B2CF9AE}" pid="24" name="UNDPFocusAre">
    <vt:lpwstr>296;#Environment and Energy|507850c5-118d-4c78-99b1-c760df552b10</vt:lpwstr>
  </property>
  <property fmtid="{D5CDD505-2E9C-101B-9397-08002B2CF9AE}" pid="25" name="Outcom">
    <vt:lpwstr>00087170</vt:lpwstr>
  </property>
  <property fmtid="{D5CDD505-2E9C-101B-9397-08002B2CF9AE}" pid="26" name="UndpProject">
    <vt:lpwstr>00075063</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DPDocumentCatego">
    <vt:lpwstr/>
  </property>
  <property fmtid="{D5CDD505-2E9C-101B-9397-08002B2CF9AE}" pid="34" name="UNDPDocumentCategoryTaxHTFiel">
    <vt:lpwstr/>
  </property>
  <property fmtid="{D5CDD505-2E9C-101B-9397-08002B2CF9AE}" pid="35" name="UNDPSumma">
    <vt:lpwstr/>
  </property>
  <property fmtid="{D5CDD505-2E9C-101B-9397-08002B2CF9AE}" pid="36" name="UndpDocForm">
    <vt:lpwstr/>
  </property>
  <property fmtid="{D5CDD505-2E9C-101B-9397-08002B2CF9AE}" pid="37" name="UndpDocTypeMMTaxHTFiel">
    <vt:lpwstr/>
  </property>
  <property fmtid="{D5CDD505-2E9C-101B-9397-08002B2CF9AE}" pid="38" name="DocumentSetDescripti">
    <vt:lpwstr/>
  </property>
  <property fmtid="{D5CDD505-2E9C-101B-9397-08002B2CF9AE}" pid="39" name="UndpUnit">
    <vt:lpwstr/>
  </property>
  <property fmtid="{D5CDD505-2E9C-101B-9397-08002B2CF9AE}" pid="40" name="c4e2ab2cc9354bbf9064eeb465a566">
    <vt:lpwstr/>
  </property>
  <property fmtid="{D5CDD505-2E9C-101B-9397-08002B2CF9AE}" pid="41" name="eRegFilingCode">
    <vt:lpwstr/>
  </property>
  <property fmtid="{D5CDD505-2E9C-101B-9397-08002B2CF9AE}" pid="42" name="Un">
    <vt:lpwstr/>
  </property>
  <property fmtid="{D5CDD505-2E9C-101B-9397-08002B2CF9AE}" pid="43" name="UnitTaxHTFiel">
    <vt:lpwstr/>
  </property>
  <property fmtid="{D5CDD505-2E9C-101B-9397-08002B2CF9AE}" pid="44" name="Project Manag">
    <vt:lpwstr/>
  </property>
  <property fmtid="{D5CDD505-2E9C-101B-9397-08002B2CF9AE}" pid="45" name="UndpIsTempla">
    <vt:lpwstr>No</vt:lpwstr>
  </property>
  <property fmtid="{D5CDD505-2E9C-101B-9397-08002B2CF9AE}" pid="46" name="display_urn:schemas-microsoft-com:office:office#Edit">
    <vt:lpwstr>Anarela Sanchez</vt:lpwstr>
  </property>
  <property fmtid="{D5CDD505-2E9C-101B-9397-08002B2CF9AE}" pid="47" name="display_urn:schemas-microsoft-com:office:office#Auth">
    <vt:lpwstr>Anarela Sanchez</vt:lpwstr>
  </property>
</Properties>
</file>